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vantage\Documents\"/>
    </mc:Choice>
  </mc:AlternateContent>
  <xr:revisionPtr revIDLastSave="0" documentId="8_{BD202302-C675-4610-A42B-8C4B3128C570}" xr6:coauthVersionLast="47" xr6:coauthVersionMax="47" xr10:uidLastSave="{00000000-0000-0000-0000-000000000000}"/>
  <bookViews>
    <workbookView xWindow="-108" yWindow="-108" windowWidth="23256" windowHeight="12576" firstSheet="1" activeTab="6" xr2:uid="{00000000-000D-0000-FFFF-FFFF00000000}"/>
  </bookViews>
  <sheets>
    <sheet name="Base Premium" sheetId="1" r:id="rId1"/>
    <sheet name="1st Fortnight" sheetId="12" r:id="rId2"/>
    <sheet name="2nd Fortnight" sheetId="25" r:id="rId3"/>
    <sheet name="3rd Fortnight" sheetId="26" r:id="rId4"/>
    <sheet name="4th Fortnight" sheetId="27" r:id="rId5"/>
    <sheet name="5th Fortnight" sheetId="28" r:id="rId6"/>
    <sheet name="6th Fortnight" sheetId="29" r:id="rId7"/>
  </sheets>
  <definedNames>
    <definedName name="_xlnm.Print_Area" localSheetId="1">'1st Fortnight'!$A$1:$P$47</definedName>
    <definedName name="_xlnm.Print_Area" localSheetId="0">'Base Premium'!$A$1:$I$53</definedName>
  </definedNames>
  <calcPr calcId="191029"/>
</workbook>
</file>

<file path=xl/calcChain.xml><?xml version="1.0" encoding="utf-8"?>
<calcChain xmlns="http://schemas.openxmlformats.org/spreadsheetml/2006/main">
  <c r="J7" i="29" l="1"/>
  <c r="J8" i="29"/>
  <c r="J9" i="29"/>
  <c r="J10" i="29"/>
  <c r="J11" i="29"/>
  <c r="J12" i="29"/>
  <c r="J13" i="29"/>
  <c r="J14" i="29"/>
  <c r="J15" i="29"/>
  <c r="J16" i="29"/>
  <c r="J17" i="29"/>
  <c r="J18" i="29"/>
  <c r="J19" i="29"/>
  <c r="J20" i="29"/>
  <c r="J21" i="29"/>
  <c r="J22" i="29"/>
  <c r="J23" i="29"/>
  <c r="J24" i="29"/>
  <c r="J25" i="29"/>
  <c r="J26" i="29"/>
  <c r="J27" i="29"/>
  <c r="J28" i="29"/>
  <c r="J6" i="29"/>
  <c r="J32" i="29"/>
  <c r="J33" i="29"/>
  <c r="J34" i="29"/>
  <c r="J35" i="29"/>
  <c r="J36" i="29"/>
  <c r="J37" i="29"/>
  <c r="J38" i="29"/>
  <c r="J39" i="29"/>
  <c r="J40" i="29"/>
  <c r="J41" i="29"/>
  <c r="J42" i="29"/>
  <c r="J43" i="29"/>
  <c r="J44" i="29"/>
  <c r="J45" i="29"/>
  <c r="J46" i="29"/>
  <c r="J47" i="29"/>
  <c r="J48" i="29"/>
  <c r="J49" i="29"/>
  <c r="J50" i="29"/>
  <c r="J51" i="29"/>
  <c r="J52" i="29"/>
  <c r="J53" i="29"/>
  <c r="J31" i="29"/>
  <c r="D32" i="29"/>
  <c r="D33" i="29"/>
  <c r="D34" i="29"/>
  <c r="D35" i="29"/>
  <c r="D36" i="29"/>
  <c r="D37" i="29"/>
  <c r="D38" i="29"/>
  <c r="D39" i="29"/>
  <c r="D40" i="29"/>
  <c r="D41" i="29"/>
  <c r="D42" i="29"/>
  <c r="D43" i="29"/>
  <c r="D44" i="29"/>
  <c r="D45" i="29"/>
  <c r="D46" i="29"/>
  <c r="D47" i="29"/>
  <c r="D48" i="29"/>
  <c r="D49" i="29"/>
  <c r="D50" i="29"/>
  <c r="D51" i="29"/>
  <c r="D52" i="29"/>
  <c r="D53" i="29"/>
  <c r="D7" i="29"/>
  <c r="D8" i="29"/>
  <c r="D9" i="29"/>
  <c r="D10" i="29"/>
  <c r="D11" i="29"/>
  <c r="D12" i="29"/>
  <c r="D13" i="29"/>
  <c r="D14" i="29"/>
  <c r="D15" i="29"/>
  <c r="D16" i="29"/>
  <c r="D17" i="29"/>
  <c r="D18" i="29"/>
  <c r="D19" i="29"/>
  <c r="D20" i="29"/>
  <c r="D21" i="29"/>
  <c r="D22" i="29"/>
  <c r="D23" i="29"/>
  <c r="D24" i="29"/>
  <c r="D25" i="29"/>
  <c r="D26" i="29"/>
  <c r="D27" i="29"/>
  <c r="D28" i="29"/>
  <c r="D6" i="29"/>
  <c r="D31" i="29"/>
  <c r="P28" i="12"/>
  <c r="P7" i="12"/>
  <c r="P8" i="12"/>
  <c r="P9" i="12"/>
  <c r="P10" i="12"/>
  <c r="P11" i="12"/>
  <c r="P12" i="12"/>
  <c r="P13" i="12"/>
  <c r="P14" i="12"/>
  <c r="P15" i="12"/>
  <c r="P16" i="12"/>
  <c r="P17" i="12"/>
  <c r="P18" i="12"/>
  <c r="P19" i="12"/>
  <c r="P20" i="12"/>
  <c r="P21" i="12"/>
  <c r="P22" i="12"/>
  <c r="P23" i="12"/>
  <c r="P24" i="12"/>
  <c r="P25" i="12"/>
  <c r="P26" i="12"/>
  <c r="P27" i="12"/>
  <c r="P6" i="12"/>
  <c r="M7" i="12"/>
  <c r="M8" i="12"/>
  <c r="M9" i="12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M23" i="12"/>
  <c r="M24" i="12"/>
  <c r="M25" i="12"/>
  <c r="M26" i="12"/>
  <c r="M27" i="12"/>
  <c r="M28" i="12"/>
  <c r="M6" i="12"/>
  <c r="J7" i="12"/>
  <c r="J8" i="12"/>
  <c r="J9" i="12"/>
  <c r="J10" i="12"/>
  <c r="J11" i="12"/>
  <c r="J12" i="12"/>
  <c r="J13" i="12"/>
  <c r="J14" i="12"/>
  <c r="J15" i="12"/>
  <c r="J16" i="12"/>
  <c r="J17" i="12"/>
  <c r="J18" i="12"/>
  <c r="J19" i="12"/>
  <c r="J20" i="12"/>
  <c r="J21" i="12"/>
  <c r="J22" i="12"/>
  <c r="J23" i="12"/>
  <c r="J24" i="12"/>
  <c r="J25" i="12"/>
  <c r="J26" i="12"/>
  <c r="J27" i="12"/>
  <c r="J28" i="12"/>
  <c r="J6" i="12"/>
  <c r="G7" i="12"/>
  <c r="G8" i="12"/>
  <c r="G9" i="12"/>
  <c r="G10" i="12"/>
  <c r="G11" i="12"/>
  <c r="G12" i="12"/>
  <c r="G13" i="12"/>
  <c r="G14" i="12"/>
  <c r="G15" i="12"/>
  <c r="G16" i="12"/>
  <c r="G17" i="12"/>
  <c r="G18" i="12"/>
  <c r="G19" i="12"/>
  <c r="G20" i="12"/>
  <c r="G21" i="12"/>
  <c r="G22" i="12"/>
  <c r="G23" i="12"/>
  <c r="G24" i="12"/>
  <c r="G25" i="12"/>
  <c r="G26" i="12"/>
  <c r="G27" i="12"/>
  <c r="G28" i="12"/>
  <c r="G6" i="12"/>
  <c r="D7" i="12"/>
  <c r="D8" i="12"/>
  <c r="D9" i="12"/>
  <c r="D10" i="12"/>
  <c r="D11" i="12"/>
  <c r="D12" i="12"/>
  <c r="D13" i="12"/>
  <c r="D14" i="12"/>
  <c r="D15" i="12"/>
  <c r="D16" i="12"/>
  <c r="D17" i="12"/>
  <c r="D18" i="12"/>
  <c r="D19" i="12"/>
  <c r="D20" i="12"/>
  <c r="D21" i="12"/>
  <c r="D22" i="12"/>
  <c r="D23" i="12"/>
  <c r="D24" i="12"/>
  <c r="D25" i="12"/>
  <c r="D26" i="12"/>
  <c r="D27" i="12"/>
  <c r="D28" i="12"/>
  <c r="D6" i="12"/>
  <c r="P32" i="12"/>
  <c r="P33" i="12"/>
  <c r="P34" i="12"/>
  <c r="P35" i="12"/>
  <c r="P36" i="12"/>
  <c r="P37" i="12"/>
  <c r="P38" i="12"/>
  <c r="P39" i="12"/>
  <c r="P40" i="12"/>
  <c r="P41" i="12"/>
  <c r="P42" i="12"/>
  <c r="P43" i="12"/>
  <c r="P44" i="12"/>
  <c r="P45" i="12"/>
  <c r="P46" i="12"/>
  <c r="P47" i="12"/>
  <c r="P48" i="12"/>
  <c r="P49" i="12"/>
  <c r="P50" i="12"/>
  <c r="P51" i="12"/>
  <c r="P52" i="12"/>
  <c r="P53" i="12"/>
  <c r="P31" i="12"/>
  <c r="M32" i="12"/>
  <c r="M33" i="12"/>
  <c r="M34" i="12"/>
  <c r="M35" i="12"/>
  <c r="M36" i="12"/>
  <c r="M37" i="12"/>
  <c r="M38" i="12"/>
  <c r="M39" i="12"/>
  <c r="M40" i="12"/>
  <c r="M41" i="12"/>
  <c r="M42" i="12"/>
  <c r="M43" i="12"/>
  <c r="M44" i="12"/>
  <c r="M45" i="12"/>
  <c r="M46" i="12"/>
  <c r="M47" i="12"/>
  <c r="M48" i="12"/>
  <c r="M49" i="12"/>
  <c r="M50" i="12"/>
  <c r="M51" i="12"/>
  <c r="M52" i="12"/>
  <c r="M53" i="12"/>
  <c r="M31" i="12"/>
  <c r="J32" i="12"/>
  <c r="J33" i="12"/>
  <c r="J34" i="12"/>
  <c r="J35" i="12"/>
  <c r="J36" i="12"/>
  <c r="J37" i="12"/>
  <c r="J38" i="12"/>
  <c r="J39" i="12"/>
  <c r="J40" i="12"/>
  <c r="J41" i="12"/>
  <c r="J42" i="12"/>
  <c r="J43" i="12"/>
  <c r="J44" i="12"/>
  <c r="J45" i="12"/>
  <c r="J46" i="12"/>
  <c r="J47" i="12"/>
  <c r="J48" i="12"/>
  <c r="J49" i="12"/>
  <c r="J50" i="12"/>
  <c r="J51" i="12"/>
  <c r="J52" i="12"/>
  <c r="J53" i="12"/>
  <c r="J31" i="12"/>
  <c r="G32" i="12"/>
  <c r="G33" i="12"/>
  <c r="G34" i="12"/>
  <c r="G35" i="12"/>
  <c r="G36" i="12"/>
  <c r="G37" i="12"/>
  <c r="G38" i="12"/>
  <c r="G39" i="12"/>
  <c r="G40" i="12"/>
  <c r="G41" i="12"/>
  <c r="G42" i="12"/>
  <c r="G43" i="12"/>
  <c r="G44" i="12"/>
  <c r="G45" i="12"/>
  <c r="G46" i="12"/>
  <c r="G47" i="12"/>
  <c r="G48" i="12"/>
  <c r="G49" i="12"/>
  <c r="G50" i="12"/>
  <c r="G51" i="12"/>
  <c r="G52" i="12"/>
  <c r="G53" i="12"/>
  <c r="G31" i="12"/>
  <c r="D32" i="12"/>
  <c r="D33" i="12"/>
  <c r="D34" i="12"/>
  <c r="D35" i="12"/>
  <c r="D36" i="12"/>
  <c r="D37" i="12"/>
  <c r="D38" i="12"/>
  <c r="D39" i="12"/>
  <c r="D40" i="12"/>
  <c r="D41" i="12"/>
  <c r="D42" i="12"/>
  <c r="D43" i="12"/>
  <c r="D44" i="12"/>
  <c r="D45" i="12"/>
  <c r="D46" i="12"/>
  <c r="D47" i="12"/>
  <c r="D48" i="12"/>
  <c r="D49" i="12"/>
  <c r="D50" i="12"/>
  <c r="D51" i="12"/>
  <c r="D52" i="12"/>
  <c r="D53" i="12"/>
  <c r="D31" i="12"/>
  <c r="W53" i="29"/>
  <c r="W52" i="29"/>
  <c r="W50" i="29"/>
  <c r="W48" i="29"/>
  <c r="W47" i="29"/>
  <c r="W46" i="29"/>
  <c r="W45" i="29"/>
  <c r="W44" i="29"/>
  <c r="W43" i="29"/>
  <c r="W41" i="29"/>
  <c r="W36" i="29"/>
  <c r="W34" i="29"/>
  <c r="W32" i="29"/>
  <c r="W53" i="27"/>
  <c r="W52" i="27"/>
  <c r="W50" i="27"/>
  <c r="W48" i="27"/>
  <c r="W47" i="27"/>
  <c r="W46" i="27"/>
  <c r="W45" i="27"/>
  <c r="W44" i="27"/>
  <c r="W43" i="27"/>
  <c r="W41" i="27"/>
  <c r="W36" i="27"/>
  <c r="W34" i="27"/>
  <c r="W32" i="27"/>
  <c r="W53" i="26"/>
  <c r="W52" i="26"/>
  <c r="W50" i="26"/>
  <c r="W48" i="26"/>
  <c r="W47" i="26"/>
  <c r="W46" i="26"/>
  <c r="W45" i="26"/>
  <c r="W44" i="26"/>
  <c r="W43" i="26"/>
  <c r="W41" i="26"/>
  <c r="W36" i="26"/>
  <c r="W34" i="26"/>
  <c r="W32" i="26"/>
  <c r="W53" i="25"/>
  <c r="W52" i="25"/>
  <c r="W50" i="25"/>
  <c r="W48" i="25"/>
  <c r="W47" i="25"/>
  <c r="W46" i="25"/>
  <c r="W45" i="25"/>
  <c r="W44" i="25"/>
  <c r="W43" i="25"/>
  <c r="W41" i="25"/>
  <c r="W36" i="25"/>
  <c r="W34" i="25"/>
  <c r="W32" i="25"/>
  <c r="P7" i="28"/>
  <c r="P8" i="28"/>
  <c r="P9" i="28"/>
  <c r="P10" i="28"/>
  <c r="P11" i="28"/>
  <c r="P12" i="28"/>
  <c r="P13" i="28"/>
  <c r="P14" i="28"/>
  <c r="P15" i="28"/>
  <c r="P16" i="28"/>
  <c r="P17" i="28"/>
  <c r="P18" i="28"/>
  <c r="P19" i="28"/>
  <c r="P20" i="28"/>
  <c r="P21" i="28"/>
  <c r="P22" i="28"/>
  <c r="P23" i="28"/>
  <c r="P24" i="28"/>
  <c r="P25" i="28"/>
  <c r="P26" i="28"/>
  <c r="P27" i="28"/>
  <c r="P28" i="28"/>
  <c r="P6" i="28"/>
  <c r="M7" i="28"/>
  <c r="M8" i="28"/>
  <c r="M9" i="28"/>
  <c r="M10" i="28"/>
  <c r="M11" i="28"/>
  <c r="M12" i="28"/>
  <c r="M13" i="28"/>
  <c r="M14" i="28"/>
  <c r="M15" i="28"/>
  <c r="M16" i="28"/>
  <c r="M17" i="28"/>
  <c r="M18" i="28"/>
  <c r="M19" i="28"/>
  <c r="M20" i="28"/>
  <c r="M21" i="28"/>
  <c r="M22" i="28"/>
  <c r="M23" i="28"/>
  <c r="M24" i="28"/>
  <c r="M25" i="28"/>
  <c r="M26" i="28"/>
  <c r="M27" i="28"/>
  <c r="M28" i="28"/>
  <c r="M6" i="28"/>
  <c r="J7" i="28"/>
  <c r="J8" i="28"/>
  <c r="J9" i="28"/>
  <c r="J10" i="28"/>
  <c r="J11" i="28"/>
  <c r="J12" i="28"/>
  <c r="J13" i="28"/>
  <c r="J14" i="28"/>
  <c r="J15" i="28"/>
  <c r="J16" i="28"/>
  <c r="J17" i="28"/>
  <c r="J18" i="28"/>
  <c r="J19" i="28"/>
  <c r="J20" i="28"/>
  <c r="J21" i="28"/>
  <c r="J22" i="28"/>
  <c r="J23" i="28"/>
  <c r="J24" i="28"/>
  <c r="J25" i="28"/>
  <c r="J26" i="28"/>
  <c r="J27" i="28"/>
  <c r="J28" i="28"/>
  <c r="J6" i="28"/>
  <c r="G7" i="28"/>
  <c r="G8" i="28"/>
  <c r="G9" i="28"/>
  <c r="G10" i="28"/>
  <c r="G11" i="28"/>
  <c r="G12" i="28"/>
  <c r="G13" i="28"/>
  <c r="G14" i="28"/>
  <c r="G15" i="28"/>
  <c r="G16" i="28"/>
  <c r="G17" i="28"/>
  <c r="G18" i="28"/>
  <c r="G19" i="28"/>
  <c r="G20" i="28"/>
  <c r="G21" i="28"/>
  <c r="G22" i="28"/>
  <c r="G23" i="28"/>
  <c r="G24" i="28"/>
  <c r="G25" i="28"/>
  <c r="G26" i="28"/>
  <c r="G27" i="28"/>
  <c r="G28" i="28"/>
  <c r="G6" i="28"/>
  <c r="D7" i="28"/>
  <c r="D8" i="28"/>
  <c r="D9" i="28"/>
  <c r="D10" i="28"/>
  <c r="D11" i="28"/>
  <c r="D12" i="28"/>
  <c r="D13" i="28"/>
  <c r="D14" i="28"/>
  <c r="D15" i="28"/>
  <c r="D16" i="28"/>
  <c r="D17" i="28"/>
  <c r="D18" i="28"/>
  <c r="D19" i="28"/>
  <c r="D20" i="28"/>
  <c r="D21" i="28"/>
  <c r="D22" i="28"/>
  <c r="D23" i="28"/>
  <c r="D24" i="28"/>
  <c r="D25" i="28"/>
  <c r="D26" i="28"/>
  <c r="D27" i="28"/>
  <c r="D28" i="28"/>
  <c r="D6" i="28"/>
  <c r="W53" i="28"/>
  <c r="W52" i="28"/>
  <c r="W50" i="28"/>
  <c r="W48" i="28"/>
  <c r="W47" i="28"/>
  <c r="W46" i="28"/>
  <c r="W45" i="28"/>
  <c r="W44" i="28"/>
  <c r="W43" i="28"/>
  <c r="W41" i="28"/>
  <c r="W36" i="28"/>
  <c r="W34" i="28"/>
  <c r="W32" i="28"/>
  <c r="W36" i="12"/>
  <c r="P3" i="12" l="1"/>
  <c r="M3" i="12"/>
  <c r="I3" i="12"/>
  <c r="P16" i="29"/>
  <c r="P24" i="29"/>
  <c r="G13" i="29"/>
  <c r="M36" i="29"/>
  <c r="G36" i="29"/>
  <c r="G48" i="29"/>
  <c r="V53" i="29"/>
  <c r="P53" i="29" s="1"/>
  <c r="R53" i="29"/>
  <c r="V51" i="29"/>
  <c r="P51" i="29" s="1"/>
  <c r="R51" i="29"/>
  <c r="S50" i="29"/>
  <c r="G50" i="29" s="1"/>
  <c r="V49" i="29"/>
  <c r="P49" i="29" s="1"/>
  <c r="U49" i="29"/>
  <c r="M49" i="29" s="1"/>
  <c r="T49" i="29"/>
  <c r="S49" i="29"/>
  <c r="G49" i="29" s="1"/>
  <c r="R49" i="29"/>
  <c r="T48" i="29"/>
  <c r="U48" i="29"/>
  <c r="M48" i="29" s="1"/>
  <c r="S48" i="29"/>
  <c r="U47" i="29"/>
  <c r="M47" i="29" s="1"/>
  <c r="T47" i="29"/>
  <c r="S47" i="29"/>
  <c r="G47" i="29" s="1"/>
  <c r="R47" i="29"/>
  <c r="S46" i="29"/>
  <c r="G46" i="29" s="1"/>
  <c r="V45" i="29"/>
  <c r="P45" i="29" s="1"/>
  <c r="U45" i="29"/>
  <c r="M45" i="29" s="1"/>
  <c r="T45" i="29"/>
  <c r="S45" i="29"/>
  <c r="G45" i="29" s="1"/>
  <c r="R45" i="29"/>
  <c r="V43" i="29"/>
  <c r="P43" i="29" s="1"/>
  <c r="R43" i="29"/>
  <c r="V41" i="29"/>
  <c r="P41" i="29" s="1"/>
  <c r="U41" i="29"/>
  <c r="M41" i="29" s="1"/>
  <c r="T41" i="29"/>
  <c r="S41" i="29"/>
  <c r="G41" i="29" s="1"/>
  <c r="R41" i="29"/>
  <c r="S38" i="29"/>
  <c r="G38" i="29" s="1"/>
  <c r="U38" i="29"/>
  <c r="M38" i="29" s="1"/>
  <c r="V37" i="29"/>
  <c r="P37" i="29" s="1"/>
  <c r="U37" i="29"/>
  <c r="M37" i="29" s="1"/>
  <c r="T37" i="29"/>
  <c r="S37" i="29"/>
  <c r="G37" i="29" s="1"/>
  <c r="R37" i="29"/>
  <c r="U36" i="29"/>
  <c r="S36" i="29"/>
  <c r="V35" i="29"/>
  <c r="P35" i="29" s="1"/>
  <c r="O35" i="29" s="1"/>
  <c r="U35" i="29"/>
  <c r="M35" i="29" s="1"/>
  <c r="T35" i="29"/>
  <c r="S35" i="29"/>
  <c r="G35" i="29" s="1"/>
  <c r="V33" i="29"/>
  <c r="P33" i="29" s="1"/>
  <c r="R33" i="29"/>
  <c r="W28" i="29"/>
  <c r="R28" i="29" s="1"/>
  <c r="U28" i="29"/>
  <c r="M28" i="29" s="1"/>
  <c r="W27" i="29"/>
  <c r="V27" i="29" s="1"/>
  <c r="P27" i="29" s="1"/>
  <c r="W25" i="29"/>
  <c r="R25" i="29" s="1"/>
  <c r="W24" i="29"/>
  <c r="S24" i="29" s="1"/>
  <c r="G24" i="29" s="1"/>
  <c r="V24" i="29"/>
  <c r="R24" i="29"/>
  <c r="W23" i="29"/>
  <c r="S23" i="29" s="1"/>
  <c r="G23" i="29" s="1"/>
  <c r="W22" i="29"/>
  <c r="W21" i="29"/>
  <c r="R21" i="29"/>
  <c r="W20" i="29"/>
  <c r="S20" i="29" s="1"/>
  <c r="G20" i="29" s="1"/>
  <c r="T20" i="29"/>
  <c r="W17" i="29"/>
  <c r="W16" i="29"/>
  <c r="V16" i="29" s="1"/>
  <c r="U16" i="29"/>
  <c r="M16" i="29" s="1"/>
  <c r="S16" i="29"/>
  <c r="G16" i="29" s="1"/>
  <c r="W13" i="29"/>
  <c r="S13" i="29" s="1"/>
  <c r="W12" i="29"/>
  <c r="T12" i="29" s="1"/>
  <c r="S12" i="29"/>
  <c r="G12" i="29" s="1"/>
  <c r="W11" i="29"/>
  <c r="U11" i="29" s="1"/>
  <c r="M11" i="29" s="1"/>
  <c r="V11" i="29"/>
  <c r="P11" i="29" s="1"/>
  <c r="T11" i="29"/>
  <c r="S11" i="29"/>
  <c r="G11" i="29" s="1"/>
  <c r="R11" i="29"/>
  <c r="W10" i="29"/>
  <c r="V10" i="29" s="1"/>
  <c r="P10" i="29" s="1"/>
  <c r="W8" i="29"/>
  <c r="K3" i="29"/>
  <c r="T53" i="28"/>
  <c r="J53" i="28" s="1"/>
  <c r="S53" i="28"/>
  <c r="G53" i="28" s="1"/>
  <c r="R53" i="28"/>
  <c r="D53" i="28" s="1"/>
  <c r="T52" i="28"/>
  <c r="J52" i="28" s="1"/>
  <c r="U52" i="28"/>
  <c r="M52" i="28" s="1"/>
  <c r="S52" i="28"/>
  <c r="G52" i="28" s="1"/>
  <c r="V51" i="28"/>
  <c r="P51" i="28" s="1"/>
  <c r="U51" i="28"/>
  <c r="M51" i="28" s="1"/>
  <c r="T51" i="28"/>
  <c r="J51" i="28" s="1"/>
  <c r="S51" i="28"/>
  <c r="G51" i="28" s="1"/>
  <c r="R51" i="28"/>
  <c r="D51" i="28" s="1"/>
  <c r="S50" i="28"/>
  <c r="U49" i="28"/>
  <c r="M49" i="28" s="1"/>
  <c r="V49" i="28"/>
  <c r="P49" i="28" s="1"/>
  <c r="T49" i="28"/>
  <c r="J49" i="28" s="1"/>
  <c r="S49" i="28"/>
  <c r="G49" i="28" s="1"/>
  <c r="R49" i="28"/>
  <c r="D49" i="28" s="1"/>
  <c r="T47" i="28"/>
  <c r="J47" i="28" s="1"/>
  <c r="V47" i="28"/>
  <c r="P47" i="28" s="1"/>
  <c r="U47" i="28"/>
  <c r="M47" i="28" s="1"/>
  <c r="S47" i="28"/>
  <c r="G47" i="28" s="1"/>
  <c r="R47" i="28"/>
  <c r="D47" i="28" s="1"/>
  <c r="V45" i="28"/>
  <c r="P45" i="28" s="1"/>
  <c r="S45" i="28"/>
  <c r="R45" i="28"/>
  <c r="D45" i="28" s="1"/>
  <c r="S44" i="28"/>
  <c r="G44" i="28" s="1"/>
  <c r="U44" i="28"/>
  <c r="M44" i="28" s="1"/>
  <c r="T43" i="28"/>
  <c r="J43" i="28" s="1"/>
  <c r="U43" i="28"/>
  <c r="M43" i="28" s="1"/>
  <c r="S43" i="28"/>
  <c r="G43" i="28" s="1"/>
  <c r="R43" i="28"/>
  <c r="D43" i="28" s="1"/>
  <c r="S42" i="28"/>
  <c r="G42" i="28" s="1"/>
  <c r="U42" i="28"/>
  <c r="M42" i="28" s="1"/>
  <c r="U41" i="28"/>
  <c r="M41" i="28" s="1"/>
  <c r="V41" i="28"/>
  <c r="P41" i="28" s="1"/>
  <c r="T41" i="28"/>
  <c r="S41" i="28"/>
  <c r="G41" i="28" s="1"/>
  <c r="R41" i="28"/>
  <c r="D41" i="28" s="1"/>
  <c r="V39" i="28"/>
  <c r="P39" i="28" s="1"/>
  <c r="U39" i="28"/>
  <c r="M39" i="28" s="1"/>
  <c r="T39" i="28"/>
  <c r="J39" i="28" s="1"/>
  <c r="S39" i="28"/>
  <c r="G39" i="28" s="1"/>
  <c r="R39" i="28"/>
  <c r="D39" i="28" s="1"/>
  <c r="K39" i="28"/>
  <c r="S36" i="28"/>
  <c r="V35" i="28"/>
  <c r="P35" i="28" s="1"/>
  <c r="U35" i="28"/>
  <c r="M35" i="28" s="1"/>
  <c r="T35" i="28"/>
  <c r="J35" i="28" s="1"/>
  <c r="S35" i="28"/>
  <c r="G35" i="28" s="1"/>
  <c r="R35" i="28"/>
  <c r="V31" i="28"/>
  <c r="P31" i="28" s="1"/>
  <c r="U31" i="28"/>
  <c r="M31" i="28" s="1"/>
  <c r="S31" i="28"/>
  <c r="G31" i="28" s="1"/>
  <c r="R31" i="28"/>
  <c r="D31" i="28" s="1"/>
  <c r="W27" i="28"/>
  <c r="S27" i="28" s="1"/>
  <c r="W26" i="28"/>
  <c r="S26" i="28" s="1"/>
  <c r="W24" i="28"/>
  <c r="R24" i="28" s="1"/>
  <c r="V24" i="28"/>
  <c r="W22" i="28"/>
  <c r="R22" i="28" s="1"/>
  <c r="W20" i="28"/>
  <c r="U20" i="28" s="1"/>
  <c r="L20" i="28" s="1"/>
  <c r="T20" i="28"/>
  <c r="H20" i="28" s="1"/>
  <c r="R20" i="28"/>
  <c r="W19" i="28"/>
  <c r="R19" i="28" s="1"/>
  <c r="W18" i="28"/>
  <c r="S18" i="28" s="1"/>
  <c r="R18" i="28"/>
  <c r="W17" i="28"/>
  <c r="S17" i="28"/>
  <c r="W16" i="28"/>
  <c r="T16" i="28" s="1"/>
  <c r="V16" i="28"/>
  <c r="U16" i="28"/>
  <c r="S16" i="28"/>
  <c r="R16" i="28"/>
  <c r="W15" i="28"/>
  <c r="W14" i="28"/>
  <c r="S14" i="28" s="1"/>
  <c r="T14" i="28"/>
  <c r="W13" i="28"/>
  <c r="T13" i="28" s="1"/>
  <c r="I13" i="28" s="1"/>
  <c r="U13" i="28"/>
  <c r="L13" i="28" s="1"/>
  <c r="W11" i="28"/>
  <c r="V11" i="28" s="1"/>
  <c r="W10" i="28"/>
  <c r="T10" i="28" s="1"/>
  <c r="U10" i="28"/>
  <c r="K3" i="28"/>
  <c r="H52" i="28" s="1"/>
  <c r="V53" i="27"/>
  <c r="P53" i="27" s="1"/>
  <c r="T53" i="27"/>
  <c r="J53" i="27" s="1"/>
  <c r="S53" i="27"/>
  <c r="G53" i="27" s="1"/>
  <c r="U51" i="27"/>
  <c r="M51" i="27" s="1"/>
  <c r="T51" i="27"/>
  <c r="J51" i="27" s="1"/>
  <c r="S51" i="27"/>
  <c r="G51" i="27" s="1"/>
  <c r="V49" i="27"/>
  <c r="P49" i="27" s="1"/>
  <c r="T49" i="27"/>
  <c r="J49" i="27" s="1"/>
  <c r="S49" i="27"/>
  <c r="G49" i="27" s="1"/>
  <c r="V48" i="27"/>
  <c r="U48" i="27"/>
  <c r="M48" i="27" s="1"/>
  <c r="T48" i="27"/>
  <c r="J48" i="27" s="1"/>
  <c r="S48" i="27"/>
  <c r="G48" i="27" s="1"/>
  <c r="P48" i="27"/>
  <c r="U47" i="27"/>
  <c r="M47" i="27" s="1"/>
  <c r="V47" i="27"/>
  <c r="P47" i="27" s="1"/>
  <c r="T47" i="27"/>
  <c r="J47" i="27" s="1"/>
  <c r="S47" i="27"/>
  <c r="R47" i="27"/>
  <c r="D47" i="27" s="1"/>
  <c r="G47" i="27"/>
  <c r="T45" i="27"/>
  <c r="J45" i="27" s="1"/>
  <c r="S45" i="27"/>
  <c r="G45" i="27" s="1"/>
  <c r="U44" i="27"/>
  <c r="M44" i="27" s="1"/>
  <c r="S44" i="27"/>
  <c r="G44" i="27" s="1"/>
  <c r="V43" i="27"/>
  <c r="P43" i="27" s="1"/>
  <c r="U43" i="27"/>
  <c r="M43" i="27" s="1"/>
  <c r="T43" i="27"/>
  <c r="J43" i="27" s="1"/>
  <c r="S43" i="27"/>
  <c r="G43" i="27" s="1"/>
  <c r="R43" i="27"/>
  <c r="D43" i="27" s="1"/>
  <c r="V42" i="27"/>
  <c r="P42" i="27" s="1"/>
  <c r="R42" i="27"/>
  <c r="D42" i="27" s="1"/>
  <c r="W15" i="27"/>
  <c r="S15" i="27" s="1"/>
  <c r="G15" i="27" s="1"/>
  <c r="V39" i="27"/>
  <c r="P39" i="27" s="1"/>
  <c r="U39" i="27"/>
  <c r="M39" i="27" s="1"/>
  <c r="T39" i="27"/>
  <c r="J39" i="27" s="1"/>
  <c r="S39" i="27"/>
  <c r="G39" i="27" s="1"/>
  <c r="S38" i="27"/>
  <c r="G38" i="27" s="1"/>
  <c r="S37" i="27"/>
  <c r="G37" i="27" s="1"/>
  <c r="S36" i="27"/>
  <c r="G36" i="27" s="1"/>
  <c r="V35" i="27"/>
  <c r="U35" i="27"/>
  <c r="M35" i="27" s="1"/>
  <c r="L35" i="27" s="1"/>
  <c r="T35" i="27"/>
  <c r="J35" i="27" s="1"/>
  <c r="S35" i="27"/>
  <c r="P35" i="27"/>
  <c r="G35" i="27"/>
  <c r="V34" i="27"/>
  <c r="P34" i="27" s="1"/>
  <c r="U34" i="27"/>
  <c r="M34" i="27" s="1"/>
  <c r="T34" i="27"/>
  <c r="J34" i="27" s="1"/>
  <c r="S34" i="27"/>
  <c r="G34" i="27" s="1"/>
  <c r="R34" i="27"/>
  <c r="D34" i="27" s="1"/>
  <c r="R33" i="27"/>
  <c r="D33" i="27" s="1"/>
  <c r="T32" i="27"/>
  <c r="J32" i="27" s="1"/>
  <c r="V31" i="27"/>
  <c r="U31" i="27"/>
  <c r="M31" i="27" s="1"/>
  <c r="T31" i="27"/>
  <c r="J31" i="27" s="1"/>
  <c r="S31" i="27"/>
  <c r="G31" i="27" s="1"/>
  <c r="P31" i="27"/>
  <c r="L31" i="27"/>
  <c r="W28" i="27"/>
  <c r="V28" i="27" s="1"/>
  <c r="P28" i="27"/>
  <c r="W26" i="27"/>
  <c r="T26" i="27" s="1"/>
  <c r="J26" i="27" s="1"/>
  <c r="W24" i="27"/>
  <c r="R24" i="27"/>
  <c r="D24" i="27" s="1"/>
  <c r="W23" i="27"/>
  <c r="W22" i="27"/>
  <c r="V22" i="27" s="1"/>
  <c r="T22" i="27"/>
  <c r="J22" i="27" s="1"/>
  <c r="S22" i="27"/>
  <c r="P22" i="27"/>
  <c r="G22" i="27"/>
  <c r="W20" i="27"/>
  <c r="R20" i="27" s="1"/>
  <c r="D20" i="27" s="1"/>
  <c r="W19" i="27"/>
  <c r="T19" i="27" s="1"/>
  <c r="J19" i="27" s="1"/>
  <c r="W18" i="27"/>
  <c r="U18" i="27" s="1"/>
  <c r="M18" i="27" s="1"/>
  <c r="W17" i="27"/>
  <c r="V17" i="27" s="1"/>
  <c r="P17" i="27" s="1"/>
  <c r="T15" i="27"/>
  <c r="J15" i="27" s="1"/>
  <c r="H15" i="27" s="1"/>
  <c r="W14" i="27"/>
  <c r="U14" i="27"/>
  <c r="M14" i="27" s="1"/>
  <c r="T14" i="27"/>
  <c r="J14" i="27" s="1"/>
  <c r="I14" i="27" s="1"/>
  <c r="S14" i="27"/>
  <c r="G14" i="27" s="1"/>
  <c r="E14" i="27" s="1"/>
  <c r="W13" i="27"/>
  <c r="S13" i="27" s="1"/>
  <c r="G13" i="27" s="1"/>
  <c r="W12" i="27"/>
  <c r="V12" i="27" s="1"/>
  <c r="P12" i="27" s="1"/>
  <c r="W11" i="27"/>
  <c r="T11" i="27" s="1"/>
  <c r="J11" i="27" s="1"/>
  <c r="W10" i="27"/>
  <c r="V10" i="27" s="1"/>
  <c r="P10" i="27" s="1"/>
  <c r="O10" i="27" s="1"/>
  <c r="W9" i="27"/>
  <c r="W7" i="27"/>
  <c r="S7" i="27" s="1"/>
  <c r="G7" i="27" s="1"/>
  <c r="F7" i="27" s="1"/>
  <c r="W6" i="27"/>
  <c r="V6" i="27" s="1"/>
  <c r="P6" i="27" s="1"/>
  <c r="K3" i="27"/>
  <c r="U53" i="26"/>
  <c r="M53" i="26" s="1"/>
  <c r="S53" i="26"/>
  <c r="G53" i="26" s="1"/>
  <c r="R53" i="26"/>
  <c r="D53" i="26" s="1"/>
  <c r="U51" i="26"/>
  <c r="M51" i="26" s="1"/>
  <c r="U50" i="26"/>
  <c r="M50" i="26" s="1"/>
  <c r="R50" i="26"/>
  <c r="D50" i="26" s="1"/>
  <c r="U49" i="26"/>
  <c r="M49" i="26" s="1"/>
  <c r="S49" i="26"/>
  <c r="G49" i="26" s="1"/>
  <c r="R49" i="26"/>
  <c r="D49" i="26" s="1"/>
  <c r="R48" i="26"/>
  <c r="D48" i="26" s="1"/>
  <c r="V46" i="26"/>
  <c r="P46" i="26" s="1"/>
  <c r="O46" i="26" s="1"/>
  <c r="U46" i="26"/>
  <c r="M46" i="26" s="1"/>
  <c r="T46" i="26"/>
  <c r="J46" i="26" s="1"/>
  <c r="S46" i="26"/>
  <c r="R46" i="26"/>
  <c r="D46" i="26" s="1"/>
  <c r="G46" i="26"/>
  <c r="T45" i="26"/>
  <c r="J45" i="26" s="1"/>
  <c r="U45" i="26"/>
  <c r="S45" i="26"/>
  <c r="G45" i="26" s="1"/>
  <c r="R45" i="26"/>
  <c r="M45" i="26"/>
  <c r="D45" i="26"/>
  <c r="U44" i="26"/>
  <c r="V44" i="26"/>
  <c r="P44" i="26" s="1"/>
  <c r="T44" i="26"/>
  <c r="J44" i="26" s="1"/>
  <c r="S44" i="26"/>
  <c r="G44" i="26" s="1"/>
  <c r="R44" i="26"/>
  <c r="D44" i="26" s="1"/>
  <c r="M44" i="26"/>
  <c r="U43" i="26"/>
  <c r="M43" i="26" s="1"/>
  <c r="T43" i="26"/>
  <c r="J43" i="26" s="1"/>
  <c r="S43" i="26"/>
  <c r="G43" i="26" s="1"/>
  <c r="V42" i="26"/>
  <c r="P42" i="26" s="1"/>
  <c r="U42" i="26"/>
  <c r="M42" i="26" s="1"/>
  <c r="T42" i="26"/>
  <c r="J42" i="26" s="1"/>
  <c r="S42" i="26"/>
  <c r="G42" i="26" s="1"/>
  <c r="R42" i="26"/>
  <c r="D42" i="26"/>
  <c r="V41" i="26"/>
  <c r="P41" i="26" s="1"/>
  <c r="V40" i="26"/>
  <c r="P40" i="26" s="1"/>
  <c r="N40" i="26"/>
  <c r="U39" i="26"/>
  <c r="M39" i="26" s="1"/>
  <c r="V38" i="26"/>
  <c r="P38" i="26" s="1"/>
  <c r="U38" i="26"/>
  <c r="T38" i="26"/>
  <c r="J38" i="26" s="1"/>
  <c r="S38" i="26"/>
  <c r="R38" i="26"/>
  <c r="D38" i="26" s="1"/>
  <c r="C38" i="26" s="1"/>
  <c r="M38" i="26"/>
  <c r="L38" i="26" s="1"/>
  <c r="G38" i="26"/>
  <c r="V37" i="26"/>
  <c r="P37" i="26" s="1"/>
  <c r="R37" i="26"/>
  <c r="D37" i="26" s="1"/>
  <c r="C37" i="26" s="1"/>
  <c r="V36" i="26"/>
  <c r="P36" i="26" s="1"/>
  <c r="R36" i="26"/>
  <c r="D36" i="26" s="1"/>
  <c r="C36" i="26" s="1"/>
  <c r="U35" i="26"/>
  <c r="M35" i="26" s="1"/>
  <c r="T35" i="26"/>
  <c r="J35" i="26" s="1"/>
  <c r="V34" i="26"/>
  <c r="P34" i="26" s="1"/>
  <c r="T34" i="26"/>
  <c r="J34" i="26" s="1"/>
  <c r="S34" i="26"/>
  <c r="G34" i="26"/>
  <c r="E34" i="26" s="1"/>
  <c r="W28" i="26"/>
  <c r="V28" i="26" s="1"/>
  <c r="P28" i="26" s="1"/>
  <c r="T28" i="26"/>
  <c r="J28" i="26" s="1"/>
  <c r="W27" i="26"/>
  <c r="S27" i="26" s="1"/>
  <c r="G27" i="26" s="1"/>
  <c r="W26" i="26"/>
  <c r="S26" i="26" s="1"/>
  <c r="G26" i="26" s="1"/>
  <c r="W24" i="26"/>
  <c r="R24" i="26"/>
  <c r="D24" i="26" s="1"/>
  <c r="W21" i="26"/>
  <c r="T21" i="26" s="1"/>
  <c r="V21" i="26"/>
  <c r="S21" i="26"/>
  <c r="G21" i="26" s="1"/>
  <c r="E21" i="26" s="1"/>
  <c r="R21" i="26"/>
  <c r="D21" i="26" s="1"/>
  <c r="P21" i="26"/>
  <c r="J21" i="26"/>
  <c r="W20" i="26"/>
  <c r="V20" i="26" s="1"/>
  <c r="P20" i="26" s="1"/>
  <c r="O20" i="26" s="1"/>
  <c r="W19" i="26"/>
  <c r="U19" i="26" s="1"/>
  <c r="M19" i="26" s="1"/>
  <c r="W18" i="26"/>
  <c r="V18" i="26" s="1"/>
  <c r="P18" i="26" s="1"/>
  <c r="S18" i="26"/>
  <c r="G18" i="26" s="1"/>
  <c r="W17" i="26"/>
  <c r="S17" i="26" s="1"/>
  <c r="G17" i="26" s="1"/>
  <c r="W16" i="26"/>
  <c r="W15" i="26"/>
  <c r="W13" i="26"/>
  <c r="V13" i="26"/>
  <c r="P13" i="26" s="1"/>
  <c r="W12" i="26"/>
  <c r="U12" i="26" s="1"/>
  <c r="M12" i="26" s="1"/>
  <c r="W11" i="26"/>
  <c r="U11" i="26" s="1"/>
  <c r="M11" i="26" s="1"/>
  <c r="L11" i="26" s="1"/>
  <c r="W10" i="26"/>
  <c r="S10" i="26"/>
  <c r="G10" i="26" s="1"/>
  <c r="F10" i="26" s="1"/>
  <c r="W9" i="26"/>
  <c r="T9" i="26" s="1"/>
  <c r="J9" i="26"/>
  <c r="I9" i="26" s="1"/>
  <c r="W8" i="26"/>
  <c r="U8" i="26" s="1"/>
  <c r="M8" i="26" s="1"/>
  <c r="W7" i="26"/>
  <c r="U7" i="26" s="1"/>
  <c r="M7" i="26" s="1"/>
  <c r="K7" i="26" s="1"/>
  <c r="K3" i="26"/>
  <c r="I42" i="26" s="1"/>
  <c r="V53" i="25"/>
  <c r="P53" i="25" s="1"/>
  <c r="U53" i="25"/>
  <c r="M53" i="25" s="1"/>
  <c r="T53" i="25"/>
  <c r="J53" i="25" s="1"/>
  <c r="S53" i="25"/>
  <c r="G53" i="25" s="1"/>
  <c r="V52" i="25"/>
  <c r="P52" i="25" s="1"/>
  <c r="U52" i="25"/>
  <c r="M52" i="25" s="1"/>
  <c r="T52" i="25"/>
  <c r="J52" i="25" s="1"/>
  <c r="S52" i="25"/>
  <c r="R52" i="25"/>
  <c r="D52" i="25" s="1"/>
  <c r="G52" i="25"/>
  <c r="V49" i="25"/>
  <c r="P49" i="25" s="1"/>
  <c r="T49" i="25"/>
  <c r="J49" i="25" s="1"/>
  <c r="S49" i="25"/>
  <c r="G49" i="25" s="1"/>
  <c r="V48" i="25"/>
  <c r="P48" i="25" s="1"/>
  <c r="U48" i="25"/>
  <c r="M48" i="25" s="1"/>
  <c r="T48" i="25"/>
  <c r="J48" i="25" s="1"/>
  <c r="S48" i="25"/>
  <c r="G48" i="25" s="1"/>
  <c r="R48" i="25"/>
  <c r="D48" i="25" s="1"/>
  <c r="V45" i="25"/>
  <c r="P45" i="25" s="1"/>
  <c r="T45" i="25"/>
  <c r="J45" i="25" s="1"/>
  <c r="S45" i="25"/>
  <c r="G45" i="25" s="1"/>
  <c r="V44" i="25"/>
  <c r="P44" i="25" s="1"/>
  <c r="U44" i="25"/>
  <c r="M44" i="25" s="1"/>
  <c r="T44" i="25"/>
  <c r="J44" i="25" s="1"/>
  <c r="S44" i="25"/>
  <c r="R44" i="25"/>
  <c r="D44" i="25" s="1"/>
  <c r="G44" i="25"/>
  <c r="T42" i="25"/>
  <c r="J42" i="25" s="1"/>
  <c r="V41" i="25"/>
  <c r="P41" i="25" s="1"/>
  <c r="S41" i="25"/>
  <c r="G41" i="25" s="1"/>
  <c r="V40" i="25"/>
  <c r="P40" i="25" s="1"/>
  <c r="U40" i="25"/>
  <c r="M40" i="25" s="1"/>
  <c r="T40" i="25"/>
  <c r="J40" i="25" s="1"/>
  <c r="S40" i="25"/>
  <c r="G40" i="25" s="1"/>
  <c r="R40" i="25"/>
  <c r="D40" i="25" s="1"/>
  <c r="W13" i="25"/>
  <c r="T37" i="25"/>
  <c r="J37" i="25" s="1"/>
  <c r="V36" i="25"/>
  <c r="P36" i="25" s="1"/>
  <c r="T36" i="25"/>
  <c r="J36" i="25" s="1"/>
  <c r="S36" i="25"/>
  <c r="G36" i="25" s="1"/>
  <c r="V35" i="25"/>
  <c r="P35" i="25" s="1"/>
  <c r="U35" i="25"/>
  <c r="M35" i="25" s="1"/>
  <c r="T35" i="25"/>
  <c r="J35" i="25" s="1"/>
  <c r="S35" i="25"/>
  <c r="R35" i="25"/>
  <c r="D35" i="25" s="1"/>
  <c r="G35" i="25"/>
  <c r="V33" i="25"/>
  <c r="P33" i="25" s="1"/>
  <c r="S33" i="25"/>
  <c r="G33" i="25" s="1"/>
  <c r="U32" i="25"/>
  <c r="M32" i="25" s="1"/>
  <c r="S32" i="25"/>
  <c r="G32" i="25" s="1"/>
  <c r="V31" i="25"/>
  <c r="P31" i="25" s="1"/>
  <c r="T31" i="25"/>
  <c r="J31" i="25" s="1"/>
  <c r="S31" i="25"/>
  <c r="G31" i="25" s="1"/>
  <c r="W28" i="25"/>
  <c r="W27" i="25"/>
  <c r="W24" i="25"/>
  <c r="V24" i="25" s="1"/>
  <c r="P24" i="25" s="1"/>
  <c r="W23" i="25"/>
  <c r="V23" i="25" s="1"/>
  <c r="P23" i="25" s="1"/>
  <c r="U23" i="25"/>
  <c r="M23" i="25" s="1"/>
  <c r="T23" i="25"/>
  <c r="J23" i="25" s="1"/>
  <c r="S23" i="25"/>
  <c r="G23" i="25" s="1"/>
  <c r="W20" i="25"/>
  <c r="U20" i="25" s="1"/>
  <c r="M20" i="25" s="1"/>
  <c r="L20" i="25" s="1"/>
  <c r="T20" i="25"/>
  <c r="J20" i="25" s="1"/>
  <c r="I20" i="25" s="1"/>
  <c r="W19" i="25"/>
  <c r="V19" i="25" s="1"/>
  <c r="U19" i="25"/>
  <c r="M19" i="25" s="1"/>
  <c r="K19" i="25" s="1"/>
  <c r="S19" i="25"/>
  <c r="G19" i="25" s="1"/>
  <c r="P19" i="25"/>
  <c r="W17" i="25"/>
  <c r="U17" i="25" s="1"/>
  <c r="M17" i="25" s="1"/>
  <c r="V17" i="25"/>
  <c r="P17" i="25" s="1"/>
  <c r="O17" i="25" s="1"/>
  <c r="R17" i="25"/>
  <c r="D17" i="25" s="1"/>
  <c r="W15" i="25"/>
  <c r="V15" i="25" s="1"/>
  <c r="P15" i="25" s="1"/>
  <c r="S15" i="25"/>
  <c r="G15" i="25" s="1"/>
  <c r="W14" i="25"/>
  <c r="W11" i="25"/>
  <c r="S11" i="25"/>
  <c r="G11" i="25" s="1"/>
  <c r="W10" i="25"/>
  <c r="T10" i="25" s="1"/>
  <c r="J10" i="25" s="1"/>
  <c r="H10" i="25" s="1"/>
  <c r="V10" i="25"/>
  <c r="P10" i="25" s="1"/>
  <c r="U10" i="25"/>
  <c r="R10" i="25"/>
  <c r="D10" i="25" s="1"/>
  <c r="M10" i="25"/>
  <c r="W6" i="25"/>
  <c r="R6" i="25" s="1"/>
  <c r="D6" i="25" s="1"/>
  <c r="K3" i="25"/>
  <c r="T16" i="29" l="1"/>
  <c r="S27" i="29"/>
  <c r="G27" i="29" s="1"/>
  <c r="V28" i="29"/>
  <c r="P28" i="29" s="1"/>
  <c r="O41" i="29"/>
  <c r="K35" i="29"/>
  <c r="R11" i="27"/>
  <c r="D11" i="27" s="1"/>
  <c r="R12" i="27"/>
  <c r="D12" i="27" s="1"/>
  <c r="U22" i="27"/>
  <c r="M22" i="27" s="1"/>
  <c r="L22" i="27" s="1"/>
  <c r="S28" i="27"/>
  <c r="G28" i="27" s="1"/>
  <c r="S11" i="27"/>
  <c r="G11" i="27" s="1"/>
  <c r="F11" i="27" s="1"/>
  <c r="T28" i="27"/>
  <c r="J28" i="27" s="1"/>
  <c r="R6" i="27"/>
  <c r="D6" i="27" s="1"/>
  <c r="B6" i="27" s="1"/>
  <c r="C6" i="27" s="1"/>
  <c r="U11" i="27"/>
  <c r="M11" i="27" s="1"/>
  <c r="L11" i="27" s="1"/>
  <c r="T13" i="27"/>
  <c r="J13" i="27" s="1"/>
  <c r="R17" i="27"/>
  <c r="D17" i="27" s="1"/>
  <c r="U28" i="27"/>
  <c r="M28" i="27" s="1"/>
  <c r="T18" i="26"/>
  <c r="J18" i="26" s="1"/>
  <c r="U21" i="26"/>
  <c r="M21" i="26" s="1"/>
  <c r="S28" i="26"/>
  <c r="G28" i="26" s="1"/>
  <c r="U18" i="26"/>
  <c r="M18" i="26" s="1"/>
  <c r="L18" i="26" s="1"/>
  <c r="R18" i="26"/>
  <c r="D18" i="26" s="1"/>
  <c r="T15" i="25"/>
  <c r="J15" i="25" s="1"/>
  <c r="T19" i="25"/>
  <c r="J19" i="25" s="1"/>
  <c r="J41" i="28"/>
  <c r="I41" i="28" s="1"/>
  <c r="G45" i="28"/>
  <c r="F45" i="28" s="1"/>
  <c r="G50" i="28"/>
  <c r="F50" i="28" s="1"/>
  <c r="G36" i="28"/>
  <c r="F36" i="28" s="1"/>
  <c r="S13" i="28"/>
  <c r="S19" i="28"/>
  <c r="F19" i="28" s="1"/>
  <c r="S20" i="28"/>
  <c r="V22" i="28"/>
  <c r="O22" i="28" s="1"/>
  <c r="D35" i="28"/>
  <c r="C35" i="28" s="1"/>
  <c r="F23" i="29"/>
  <c r="I47" i="29"/>
  <c r="F47" i="29"/>
  <c r="U51" i="25"/>
  <c r="M51" i="25" s="1"/>
  <c r="V51" i="25"/>
  <c r="P51" i="25" s="1"/>
  <c r="O51" i="25" s="1"/>
  <c r="S51" i="25"/>
  <c r="G51" i="25" s="1"/>
  <c r="E51" i="25" s="1"/>
  <c r="R51" i="25"/>
  <c r="D51" i="25" s="1"/>
  <c r="C51" i="25" s="1"/>
  <c r="W26" i="25"/>
  <c r="V10" i="26"/>
  <c r="P10" i="26" s="1"/>
  <c r="N10" i="26" s="1"/>
  <c r="R10" i="26"/>
  <c r="D10" i="26" s="1"/>
  <c r="U10" i="26"/>
  <c r="M10" i="26" s="1"/>
  <c r="T10" i="26"/>
  <c r="J10" i="26" s="1"/>
  <c r="H10" i="26" s="1"/>
  <c r="N12" i="27"/>
  <c r="O12" i="27"/>
  <c r="U47" i="25"/>
  <c r="M47" i="25" s="1"/>
  <c r="V47" i="25"/>
  <c r="P47" i="25" s="1"/>
  <c r="S47" i="25"/>
  <c r="G47" i="25" s="1"/>
  <c r="F47" i="25" s="1"/>
  <c r="R47" i="25"/>
  <c r="D47" i="25" s="1"/>
  <c r="C47" i="25" s="1"/>
  <c r="W22" i="25"/>
  <c r="K18" i="27"/>
  <c r="L18" i="27"/>
  <c r="V11" i="25"/>
  <c r="P11" i="25" s="1"/>
  <c r="O11" i="25" s="1"/>
  <c r="R11" i="25"/>
  <c r="D11" i="25" s="1"/>
  <c r="B11" i="25" s="1"/>
  <c r="C11" i="25" s="1"/>
  <c r="U11" i="25"/>
  <c r="M11" i="25" s="1"/>
  <c r="T11" i="25"/>
  <c r="J11" i="25" s="1"/>
  <c r="H11" i="25" s="1"/>
  <c r="V34" i="25"/>
  <c r="P34" i="25" s="1"/>
  <c r="O34" i="25" s="1"/>
  <c r="S34" i="25"/>
  <c r="G34" i="25" s="1"/>
  <c r="S43" i="25"/>
  <c r="G43" i="25" s="1"/>
  <c r="R43" i="25"/>
  <c r="D43" i="25" s="1"/>
  <c r="B43" i="25" s="1"/>
  <c r="W18" i="25"/>
  <c r="E10" i="26"/>
  <c r="O6" i="27"/>
  <c r="N6" i="27"/>
  <c r="V8" i="29"/>
  <c r="T8" i="29"/>
  <c r="U8" i="29"/>
  <c r="M8" i="29" s="1"/>
  <c r="S8" i="29"/>
  <c r="G8" i="29" s="1"/>
  <c r="T34" i="29"/>
  <c r="V34" i="29"/>
  <c r="P34" i="29" s="1"/>
  <c r="U34" i="29"/>
  <c r="S34" i="29"/>
  <c r="G34" i="29" s="1"/>
  <c r="R34" i="29"/>
  <c r="W9" i="29"/>
  <c r="V9" i="29" s="1"/>
  <c r="P9" i="29" s="1"/>
  <c r="U39" i="29"/>
  <c r="M39" i="29" s="1"/>
  <c r="L39" i="29" s="1"/>
  <c r="V39" i="29"/>
  <c r="P39" i="29" s="1"/>
  <c r="T39" i="29"/>
  <c r="S39" i="29"/>
  <c r="R39" i="29"/>
  <c r="B39" i="29" s="1"/>
  <c r="W14" i="29"/>
  <c r="W12" i="25"/>
  <c r="R12" i="25" s="1"/>
  <c r="D12" i="25" s="1"/>
  <c r="U15" i="25"/>
  <c r="M15" i="25" s="1"/>
  <c r="L15" i="25" s="1"/>
  <c r="W16" i="25"/>
  <c r="U16" i="25" s="1"/>
  <c r="M16" i="25" s="1"/>
  <c r="R19" i="25"/>
  <c r="D19" i="25" s="1"/>
  <c r="R23" i="25"/>
  <c r="D23" i="25" s="1"/>
  <c r="U31" i="25"/>
  <c r="M31" i="25" s="1"/>
  <c r="K31" i="25" s="1"/>
  <c r="U36" i="25"/>
  <c r="M36" i="25" s="1"/>
  <c r="S37" i="25"/>
  <c r="G37" i="25" s="1"/>
  <c r="E37" i="25" s="1"/>
  <c r="T41" i="25"/>
  <c r="J41" i="25" s="1"/>
  <c r="H41" i="25" s="1"/>
  <c r="U45" i="25"/>
  <c r="M45" i="25" s="1"/>
  <c r="K45" i="25" s="1"/>
  <c r="U49" i="25"/>
  <c r="M49" i="25" s="1"/>
  <c r="R9" i="26"/>
  <c r="D9" i="26" s="1"/>
  <c r="T11" i="26"/>
  <c r="J11" i="26" s="1"/>
  <c r="I11" i="26" s="1"/>
  <c r="T12" i="26"/>
  <c r="J12" i="26" s="1"/>
  <c r="I12" i="26" s="1"/>
  <c r="R20" i="26"/>
  <c r="D20" i="26" s="1"/>
  <c r="F21" i="26"/>
  <c r="U28" i="26"/>
  <c r="M28" i="26" s="1"/>
  <c r="L28" i="26" s="1"/>
  <c r="U34" i="26"/>
  <c r="M34" i="26" s="1"/>
  <c r="L34" i="26" s="1"/>
  <c r="S36" i="26"/>
  <c r="G36" i="26" s="1"/>
  <c r="E36" i="26" s="1"/>
  <c r="S37" i="26"/>
  <c r="G37" i="26" s="1"/>
  <c r="V45" i="26"/>
  <c r="P45" i="26" s="1"/>
  <c r="O45" i="26" s="1"/>
  <c r="T49" i="26"/>
  <c r="J49" i="26" s="1"/>
  <c r="I49" i="26" s="1"/>
  <c r="V49" i="26"/>
  <c r="P49" i="26" s="1"/>
  <c r="O49" i="26" s="1"/>
  <c r="S50" i="26"/>
  <c r="G50" i="26" s="1"/>
  <c r="F14" i="27"/>
  <c r="H11" i="27"/>
  <c r="R7" i="27"/>
  <c r="D7" i="27" s="1"/>
  <c r="B7" i="27" s="1"/>
  <c r="T9" i="27"/>
  <c r="J9" i="27" s="1"/>
  <c r="H9" i="27" s="1"/>
  <c r="S9" i="27"/>
  <c r="G9" i="27" s="1"/>
  <c r="E9" i="27" s="1"/>
  <c r="S12" i="27"/>
  <c r="G12" i="27" s="1"/>
  <c r="I15" i="27"/>
  <c r="S17" i="27"/>
  <c r="G17" i="27" s="1"/>
  <c r="O22" i="27"/>
  <c r="K22" i="27"/>
  <c r="H34" i="27"/>
  <c r="R37" i="27"/>
  <c r="D37" i="27" s="1"/>
  <c r="B37" i="27" s="1"/>
  <c r="V15" i="28"/>
  <c r="S15" i="28"/>
  <c r="F15" i="28" s="1"/>
  <c r="K31" i="28"/>
  <c r="L31" i="28"/>
  <c r="U21" i="29"/>
  <c r="V21" i="29"/>
  <c r="P21" i="29" s="1"/>
  <c r="T21" i="29"/>
  <c r="S21" i="29"/>
  <c r="V41" i="27"/>
  <c r="P41" i="27" s="1"/>
  <c r="N41" i="27" s="1"/>
  <c r="W16" i="27"/>
  <c r="R16" i="27" s="1"/>
  <c r="D16" i="27" s="1"/>
  <c r="B16" i="27" s="1"/>
  <c r="R41" i="27"/>
  <c r="D41" i="27" s="1"/>
  <c r="S46" i="27"/>
  <c r="G46" i="27" s="1"/>
  <c r="W21" i="27"/>
  <c r="U37" i="28"/>
  <c r="M37" i="28" s="1"/>
  <c r="V37" i="28"/>
  <c r="P37" i="28" s="1"/>
  <c r="T37" i="28"/>
  <c r="S37" i="28"/>
  <c r="W12" i="28"/>
  <c r="R37" i="28"/>
  <c r="S10" i="25"/>
  <c r="G10" i="25" s="1"/>
  <c r="F10" i="25" s="1"/>
  <c r="R15" i="25"/>
  <c r="D15" i="25" s="1"/>
  <c r="B15" i="25" s="1"/>
  <c r="C15" i="25" s="1"/>
  <c r="R31" i="25"/>
  <c r="D31" i="25" s="1"/>
  <c r="R36" i="25"/>
  <c r="D36" i="25" s="1"/>
  <c r="U41" i="25"/>
  <c r="M41" i="25" s="1"/>
  <c r="L41" i="25" s="1"/>
  <c r="V8" i="26"/>
  <c r="P8" i="26" s="1"/>
  <c r="N8" i="26" s="1"/>
  <c r="V9" i="26"/>
  <c r="P9" i="26" s="1"/>
  <c r="V12" i="26"/>
  <c r="P12" i="26" s="1"/>
  <c r="W25" i="26"/>
  <c r="R28" i="26"/>
  <c r="D28" i="26" s="1"/>
  <c r="R34" i="26"/>
  <c r="D34" i="26" s="1"/>
  <c r="T50" i="26"/>
  <c r="J50" i="26" s="1"/>
  <c r="H50" i="26" s="1"/>
  <c r="U6" i="27"/>
  <c r="M6" i="27" s="1"/>
  <c r="L6" i="27" s="1"/>
  <c r="T6" i="27"/>
  <c r="J6" i="27" s="1"/>
  <c r="S6" i="27"/>
  <c r="G6" i="27" s="1"/>
  <c r="F6" i="27" s="1"/>
  <c r="H26" i="27"/>
  <c r="I26" i="27"/>
  <c r="O35" i="27"/>
  <c r="K35" i="27"/>
  <c r="E37" i="27"/>
  <c r="U40" i="27"/>
  <c r="M40" i="27" s="1"/>
  <c r="L40" i="27" s="1"/>
  <c r="V52" i="27"/>
  <c r="P52" i="27" s="1"/>
  <c r="N52" i="27" s="1"/>
  <c r="S52" i="27"/>
  <c r="G52" i="27" s="1"/>
  <c r="F52" i="27" s="1"/>
  <c r="U52" i="27"/>
  <c r="M52" i="27" s="1"/>
  <c r="T52" i="27"/>
  <c r="J52" i="27" s="1"/>
  <c r="W27" i="27"/>
  <c r="E18" i="28"/>
  <c r="F18" i="28"/>
  <c r="T34" i="28"/>
  <c r="J34" i="28" s="1"/>
  <c r="U34" i="28"/>
  <c r="M34" i="28" s="1"/>
  <c r="W9" i="28"/>
  <c r="V34" i="28"/>
  <c r="P34" i="28" s="1"/>
  <c r="S34" i="28"/>
  <c r="R34" i="28"/>
  <c r="D34" i="28" s="1"/>
  <c r="T48" i="28"/>
  <c r="J48" i="28" s="1"/>
  <c r="S48" i="28"/>
  <c r="G48" i="28" s="1"/>
  <c r="U48" i="28"/>
  <c r="W23" i="28"/>
  <c r="T25" i="29"/>
  <c r="V25" i="29"/>
  <c r="P25" i="29" s="1"/>
  <c r="O25" i="29" s="1"/>
  <c r="U25" i="29"/>
  <c r="S25" i="29"/>
  <c r="W23" i="26"/>
  <c r="T23" i="26" s="1"/>
  <c r="J23" i="26" s="1"/>
  <c r="H23" i="26" s="1"/>
  <c r="V48" i="26"/>
  <c r="P48" i="26" s="1"/>
  <c r="O48" i="26" s="1"/>
  <c r="V50" i="26"/>
  <c r="P50" i="26" s="1"/>
  <c r="N50" i="26" s="1"/>
  <c r="V51" i="26"/>
  <c r="P51" i="26" s="1"/>
  <c r="T51" i="26"/>
  <c r="J51" i="26" s="1"/>
  <c r="H51" i="26" s="1"/>
  <c r="S51" i="26"/>
  <c r="G51" i="26" s="1"/>
  <c r="F51" i="26" s="1"/>
  <c r="T7" i="27"/>
  <c r="J7" i="27" s="1"/>
  <c r="V7" i="27"/>
  <c r="P7" i="27" s="1"/>
  <c r="U7" i="27"/>
  <c r="M7" i="27" s="1"/>
  <c r="K7" i="27" s="1"/>
  <c r="U12" i="27"/>
  <c r="M12" i="27" s="1"/>
  <c r="L12" i="27" s="1"/>
  <c r="T12" i="27"/>
  <c r="J12" i="27" s="1"/>
  <c r="U17" i="27"/>
  <c r="M17" i="27" s="1"/>
  <c r="T17" i="27"/>
  <c r="J17" i="27" s="1"/>
  <c r="H17" i="27" s="1"/>
  <c r="V18" i="27"/>
  <c r="P18" i="27" s="1"/>
  <c r="O18" i="27" s="1"/>
  <c r="T18" i="27"/>
  <c r="J18" i="27" s="1"/>
  <c r="I18" i="27" s="1"/>
  <c r="S18" i="27"/>
  <c r="G18" i="27" s="1"/>
  <c r="U15" i="27"/>
  <c r="M15" i="27" s="1"/>
  <c r="R15" i="27"/>
  <c r="D15" i="27" s="1"/>
  <c r="B15" i="27" s="1"/>
  <c r="C15" i="27" s="1"/>
  <c r="V15" i="27"/>
  <c r="P15" i="27" s="1"/>
  <c r="O53" i="27"/>
  <c r="K10" i="28"/>
  <c r="L10" i="28"/>
  <c r="F16" i="28"/>
  <c r="E16" i="28"/>
  <c r="V31" i="29"/>
  <c r="P31" i="29" s="1"/>
  <c r="N31" i="29" s="1"/>
  <c r="R31" i="29"/>
  <c r="W6" i="29"/>
  <c r="U31" i="29"/>
  <c r="T31" i="29"/>
  <c r="S31" i="29"/>
  <c r="K13" i="28"/>
  <c r="B18" i="28"/>
  <c r="C18" i="28" s="1"/>
  <c r="E19" i="28"/>
  <c r="I20" i="28"/>
  <c r="U53" i="28"/>
  <c r="M53" i="28" s="1"/>
  <c r="V53" i="28"/>
  <c r="P53" i="28" s="1"/>
  <c r="W28" i="28"/>
  <c r="S28" i="28" s="1"/>
  <c r="E28" i="28" s="1"/>
  <c r="V12" i="29"/>
  <c r="P12" i="29" s="1"/>
  <c r="U12" i="29"/>
  <c r="L16" i="29"/>
  <c r="K16" i="29"/>
  <c r="V20" i="29"/>
  <c r="U20" i="29"/>
  <c r="M20" i="29" s="1"/>
  <c r="K20" i="29" s="1"/>
  <c r="T24" i="29"/>
  <c r="U24" i="29"/>
  <c r="M24" i="29" s="1"/>
  <c r="K24" i="29" s="1"/>
  <c r="R27" i="29"/>
  <c r="T28" i="29"/>
  <c r="S28" i="29"/>
  <c r="G28" i="29" s="1"/>
  <c r="E28" i="29" s="1"/>
  <c r="U51" i="29"/>
  <c r="M51" i="29" s="1"/>
  <c r="K51" i="29" s="1"/>
  <c r="T51" i="29"/>
  <c r="S51" i="29"/>
  <c r="G51" i="29" s="1"/>
  <c r="E51" i="29" s="1"/>
  <c r="W26" i="29"/>
  <c r="S53" i="29"/>
  <c r="V53" i="26"/>
  <c r="P53" i="26" s="1"/>
  <c r="N53" i="26" s="1"/>
  <c r="V11" i="27"/>
  <c r="P11" i="27" s="1"/>
  <c r="R28" i="27"/>
  <c r="D28" i="27" s="1"/>
  <c r="R38" i="27"/>
  <c r="D38" i="27" s="1"/>
  <c r="C38" i="27" s="1"/>
  <c r="R39" i="27"/>
  <c r="D39" i="27" s="1"/>
  <c r="B39" i="27" s="1"/>
  <c r="T44" i="27"/>
  <c r="J44" i="27" s="1"/>
  <c r="S11" i="28"/>
  <c r="F11" i="28" s="1"/>
  <c r="V13" i="28"/>
  <c r="R13" i="28"/>
  <c r="B13" i="28" s="1"/>
  <c r="H16" i="28"/>
  <c r="V20" i="28"/>
  <c r="V43" i="28"/>
  <c r="U43" i="29"/>
  <c r="M43" i="29" s="1"/>
  <c r="L43" i="29" s="1"/>
  <c r="T43" i="29"/>
  <c r="S43" i="29"/>
  <c r="G43" i="29" s="1"/>
  <c r="F43" i="29" s="1"/>
  <c r="W18" i="29"/>
  <c r="T52" i="29"/>
  <c r="I52" i="29" s="1"/>
  <c r="U52" i="29"/>
  <c r="M52" i="29" s="1"/>
  <c r="K52" i="29" s="1"/>
  <c r="S52" i="29"/>
  <c r="G52" i="29" s="1"/>
  <c r="F52" i="29" s="1"/>
  <c r="I11" i="27"/>
  <c r="V51" i="27"/>
  <c r="P51" i="27" s="1"/>
  <c r="R51" i="27"/>
  <c r="D51" i="27" s="1"/>
  <c r="S10" i="28"/>
  <c r="E10" i="28" s="1"/>
  <c r="O11" i="28"/>
  <c r="E14" i="28"/>
  <c r="B19" i="28"/>
  <c r="B20" i="28"/>
  <c r="C20" i="28" s="1"/>
  <c r="K20" i="28"/>
  <c r="C31" i="28"/>
  <c r="T31" i="28"/>
  <c r="W6" i="28"/>
  <c r="V6" i="28" s="1"/>
  <c r="L35" i="28"/>
  <c r="I39" i="28"/>
  <c r="U45" i="28"/>
  <c r="T45" i="28"/>
  <c r="I51" i="28"/>
  <c r="H51" i="28"/>
  <c r="U10" i="29"/>
  <c r="R10" i="29"/>
  <c r="V23" i="29"/>
  <c r="P23" i="29" s="1"/>
  <c r="O23" i="29" s="1"/>
  <c r="R23" i="29"/>
  <c r="B23" i="29" s="1"/>
  <c r="C23" i="29" s="1"/>
  <c r="U53" i="29"/>
  <c r="T53" i="29"/>
  <c r="I16" i="28"/>
  <c r="F11" i="29"/>
  <c r="S33" i="29"/>
  <c r="R35" i="29"/>
  <c r="V47" i="29"/>
  <c r="P47" i="29" s="1"/>
  <c r="O47" i="29" s="1"/>
  <c r="V17" i="29"/>
  <c r="P17" i="29" s="1"/>
  <c r="R17" i="29"/>
  <c r="U17" i="29"/>
  <c r="M17" i="29" s="1"/>
  <c r="T17" i="29"/>
  <c r="V26" i="29"/>
  <c r="P26" i="29" s="1"/>
  <c r="R26" i="29"/>
  <c r="U26" i="29"/>
  <c r="M26" i="29" s="1"/>
  <c r="T26" i="29"/>
  <c r="S26" i="29"/>
  <c r="G26" i="29" s="1"/>
  <c r="V42" i="29"/>
  <c r="P42" i="29" s="1"/>
  <c r="R42" i="29"/>
  <c r="T42" i="29"/>
  <c r="S42" i="29"/>
  <c r="G42" i="29" s="1"/>
  <c r="U42" i="29"/>
  <c r="M42" i="29" s="1"/>
  <c r="B28" i="29"/>
  <c r="C28" i="29" s="1"/>
  <c r="H39" i="29"/>
  <c r="I39" i="29"/>
  <c r="E47" i="29"/>
  <c r="H52" i="29"/>
  <c r="O45" i="29"/>
  <c r="E45" i="29"/>
  <c r="O43" i="29"/>
  <c r="H35" i="29"/>
  <c r="H31" i="29"/>
  <c r="O53" i="29"/>
  <c r="H48" i="29"/>
  <c r="L36" i="29"/>
  <c r="E11" i="29"/>
  <c r="K49" i="29"/>
  <c r="C45" i="29"/>
  <c r="I43" i="29"/>
  <c r="I41" i="29"/>
  <c r="C53" i="29"/>
  <c r="E37" i="29"/>
  <c r="L35" i="29"/>
  <c r="F8" i="29"/>
  <c r="E8" i="29"/>
  <c r="L11" i="29"/>
  <c r="I11" i="29"/>
  <c r="E13" i="29"/>
  <c r="O16" i="29"/>
  <c r="N16" i="29"/>
  <c r="L20" i="29"/>
  <c r="B24" i="29"/>
  <c r="C24" i="29" s="1"/>
  <c r="L28" i="29"/>
  <c r="F28" i="29"/>
  <c r="O37" i="29"/>
  <c r="O39" i="29"/>
  <c r="B43" i="29"/>
  <c r="C43" i="29"/>
  <c r="K45" i="29"/>
  <c r="I45" i="29"/>
  <c r="H45" i="29"/>
  <c r="B49" i="29"/>
  <c r="C49" i="29"/>
  <c r="N49" i="29"/>
  <c r="O49" i="29"/>
  <c r="B10" i="29"/>
  <c r="C10" i="29" s="1"/>
  <c r="F16" i="29"/>
  <c r="E16" i="29"/>
  <c r="O27" i="29"/>
  <c r="N27" i="29"/>
  <c r="E50" i="29"/>
  <c r="F50" i="29"/>
  <c r="N10" i="29"/>
  <c r="O10" i="29"/>
  <c r="F20" i="29"/>
  <c r="E20" i="29"/>
  <c r="N21" i="29"/>
  <c r="O21" i="29"/>
  <c r="V22" i="29"/>
  <c r="P22" i="29" s="1"/>
  <c r="R22" i="29"/>
  <c r="U22" i="29"/>
  <c r="M22" i="29" s="1"/>
  <c r="T22" i="29"/>
  <c r="S22" i="29"/>
  <c r="G22" i="29" s="1"/>
  <c r="C33" i="29"/>
  <c r="B33" i="29"/>
  <c r="F34" i="29"/>
  <c r="E34" i="29"/>
  <c r="T40" i="29"/>
  <c r="V40" i="29"/>
  <c r="P40" i="29" s="1"/>
  <c r="R40" i="29"/>
  <c r="S40" i="29"/>
  <c r="G40" i="29" s="1"/>
  <c r="U40" i="29"/>
  <c r="M40" i="29" s="1"/>
  <c r="W15" i="29"/>
  <c r="B11" i="29"/>
  <c r="C11" i="29" s="1"/>
  <c r="O11" i="29"/>
  <c r="N11" i="29"/>
  <c r="K11" i="29"/>
  <c r="F12" i="29"/>
  <c r="E12" i="29"/>
  <c r="F13" i="29"/>
  <c r="V13" i="29"/>
  <c r="P13" i="29" s="1"/>
  <c r="R13" i="29"/>
  <c r="U13" i="29"/>
  <c r="M13" i="29" s="1"/>
  <c r="T13" i="29"/>
  <c r="S17" i="29"/>
  <c r="G17" i="29" s="1"/>
  <c r="L24" i="29"/>
  <c r="F24" i="29"/>
  <c r="E24" i="29"/>
  <c r="F27" i="29"/>
  <c r="V32" i="29"/>
  <c r="P32" i="29" s="1"/>
  <c r="R32" i="29"/>
  <c r="U32" i="29"/>
  <c r="M32" i="29" s="1"/>
  <c r="T32" i="29"/>
  <c r="S32" i="29"/>
  <c r="G32" i="29" s="1"/>
  <c r="W7" i="29"/>
  <c r="O33" i="29"/>
  <c r="N33" i="29"/>
  <c r="K38" i="29"/>
  <c r="L38" i="29"/>
  <c r="F41" i="29"/>
  <c r="E41" i="29"/>
  <c r="B41" i="29"/>
  <c r="C41" i="29"/>
  <c r="T44" i="29"/>
  <c r="V44" i="29"/>
  <c r="P44" i="29" s="1"/>
  <c r="R44" i="29"/>
  <c r="U44" i="29"/>
  <c r="M44" i="29" s="1"/>
  <c r="S44" i="29"/>
  <c r="G44" i="29" s="1"/>
  <c r="F49" i="29"/>
  <c r="E49" i="29"/>
  <c r="R8" i="29"/>
  <c r="T10" i="29"/>
  <c r="R12" i="29"/>
  <c r="T14" i="29"/>
  <c r="R16" i="29"/>
  <c r="W19" i="29"/>
  <c r="R20" i="29"/>
  <c r="E23" i="29"/>
  <c r="O24" i="29"/>
  <c r="N24" i="29"/>
  <c r="E27" i="29"/>
  <c r="O28" i="29"/>
  <c r="N28" i="29"/>
  <c r="I31" i="29"/>
  <c r="F35" i="29"/>
  <c r="E35" i="29"/>
  <c r="I35" i="29"/>
  <c r="E36" i="29"/>
  <c r="F36" i="29"/>
  <c r="F37" i="29"/>
  <c r="E46" i="29"/>
  <c r="F46" i="29"/>
  <c r="F48" i="29"/>
  <c r="E48" i="29"/>
  <c r="F51" i="29"/>
  <c r="E52" i="29"/>
  <c r="B53" i="29"/>
  <c r="S10" i="29"/>
  <c r="G10" i="29" s="1"/>
  <c r="S14" i="29"/>
  <c r="G14" i="29" s="1"/>
  <c r="B21" i="29"/>
  <c r="C21" i="29" s="1"/>
  <c r="B25" i="29"/>
  <c r="C25" i="29" s="1"/>
  <c r="K28" i="29"/>
  <c r="N39" i="29"/>
  <c r="N41" i="29"/>
  <c r="E43" i="29"/>
  <c r="L45" i="29"/>
  <c r="H47" i="29"/>
  <c r="U23" i="29"/>
  <c r="M23" i="29" s="1"/>
  <c r="T23" i="29"/>
  <c r="U27" i="29"/>
  <c r="M27" i="29" s="1"/>
  <c r="T27" i="29"/>
  <c r="U33" i="29"/>
  <c r="M33" i="29" s="1"/>
  <c r="T33" i="29"/>
  <c r="N35" i="29"/>
  <c r="K36" i="29"/>
  <c r="L37" i="29"/>
  <c r="K37" i="29"/>
  <c r="H37" i="29"/>
  <c r="I37" i="29"/>
  <c r="E38" i="29"/>
  <c r="F38" i="29"/>
  <c r="K41" i="29"/>
  <c r="N43" i="29"/>
  <c r="K48" i="29"/>
  <c r="L48" i="29"/>
  <c r="C51" i="29"/>
  <c r="B51" i="29"/>
  <c r="L51" i="29"/>
  <c r="T36" i="29"/>
  <c r="V36" i="29"/>
  <c r="P36" i="29" s="1"/>
  <c r="R36" i="29"/>
  <c r="B37" i="29"/>
  <c r="N37" i="29"/>
  <c r="V38" i="29"/>
  <c r="P38" i="29" s="1"/>
  <c r="R38" i="29"/>
  <c r="T38" i="29"/>
  <c r="V46" i="29"/>
  <c r="P46" i="29" s="1"/>
  <c r="R46" i="29"/>
  <c r="U46" i="29"/>
  <c r="M46" i="29" s="1"/>
  <c r="T46" i="29"/>
  <c r="L47" i="29"/>
  <c r="K47" i="29"/>
  <c r="I48" i="29"/>
  <c r="L49" i="29"/>
  <c r="I49" i="29"/>
  <c r="H49" i="29"/>
  <c r="N53" i="29"/>
  <c r="C37" i="29"/>
  <c r="L41" i="29"/>
  <c r="H41" i="29"/>
  <c r="H43" i="29"/>
  <c r="F45" i="29"/>
  <c r="B45" i="29"/>
  <c r="N45" i="29"/>
  <c r="C47" i="29"/>
  <c r="B47" i="29"/>
  <c r="V50" i="29"/>
  <c r="P50" i="29" s="1"/>
  <c r="R50" i="29"/>
  <c r="U50" i="29"/>
  <c r="M50" i="29" s="1"/>
  <c r="T50" i="29"/>
  <c r="O51" i="29"/>
  <c r="N51" i="29"/>
  <c r="R48" i="29"/>
  <c r="V48" i="29"/>
  <c r="P48" i="29" s="1"/>
  <c r="R52" i="29"/>
  <c r="V52" i="29"/>
  <c r="P52" i="29" s="1"/>
  <c r="O16" i="28"/>
  <c r="N16" i="28"/>
  <c r="E26" i="28"/>
  <c r="F26" i="28"/>
  <c r="I10" i="28"/>
  <c r="H10" i="28"/>
  <c r="B16" i="28"/>
  <c r="C16" i="28" s="1"/>
  <c r="B24" i="28"/>
  <c r="C24" i="28" s="1"/>
  <c r="K16" i="28"/>
  <c r="L16" i="28"/>
  <c r="E27" i="28"/>
  <c r="F27" i="28"/>
  <c r="N35" i="28"/>
  <c r="O35" i="28"/>
  <c r="V46" i="28"/>
  <c r="P46" i="28" s="1"/>
  <c r="R46" i="28"/>
  <c r="D46" i="28" s="1"/>
  <c r="U46" i="28"/>
  <c r="M46" i="28" s="1"/>
  <c r="T46" i="28"/>
  <c r="J46" i="28" s="1"/>
  <c r="F13" i="28"/>
  <c r="E13" i="28"/>
  <c r="I14" i="28"/>
  <c r="H14" i="28"/>
  <c r="E15" i="28"/>
  <c r="F20" i="28"/>
  <c r="E20" i="28"/>
  <c r="N20" i="28"/>
  <c r="O20" i="28"/>
  <c r="V26" i="28"/>
  <c r="R26" i="28"/>
  <c r="U26" i="28"/>
  <c r="T26" i="28"/>
  <c r="U27" i="28"/>
  <c r="V27" i="28"/>
  <c r="T27" i="28"/>
  <c r="R27" i="28"/>
  <c r="U28" i="28"/>
  <c r="R28" i="28"/>
  <c r="V23" i="28"/>
  <c r="E44" i="28"/>
  <c r="F44" i="28"/>
  <c r="E11" i="28"/>
  <c r="F17" i="28"/>
  <c r="E17" i="28"/>
  <c r="C19" i="28"/>
  <c r="B22" i="28"/>
  <c r="C22" i="28" s="1"/>
  <c r="O24" i="28"/>
  <c r="N24" i="28"/>
  <c r="V32" i="28"/>
  <c r="P32" i="28" s="1"/>
  <c r="R32" i="28"/>
  <c r="D32" i="28" s="1"/>
  <c r="T32" i="28"/>
  <c r="J32" i="28" s="1"/>
  <c r="S32" i="28"/>
  <c r="G32" i="28" s="1"/>
  <c r="U32" i="28"/>
  <c r="M32" i="28" s="1"/>
  <c r="U33" i="28"/>
  <c r="M33" i="28" s="1"/>
  <c r="T33" i="28"/>
  <c r="J33" i="28" s="1"/>
  <c r="S33" i="28"/>
  <c r="G33" i="28" s="1"/>
  <c r="V33" i="28"/>
  <c r="P33" i="28" s="1"/>
  <c r="R33" i="28"/>
  <c r="D33" i="28" s="1"/>
  <c r="I53" i="28"/>
  <c r="H53" i="28"/>
  <c r="R6" i="28"/>
  <c r="W7" i="28"/>
  <c r="W8" i="28"/>
  <c r="N11" i="28"/>
  <c r="U11" i="28"/>
  <c r="T11" i="28"/>
  <c r="H13" i="28"/>
  <c r="U15" i="28"/>
  <c r="T15" i="28"/>
  <c r="F10" i="28"/>
  <c r="V10" i="28"/>
  <c r="R10" i="28"/>
  <c r="R11" i="28"/>
  <c r="F14" i="28"/>
  <c r="V14" i="28"/>
  <c r="R14" i="28"/>
  <c r="U14" i="28"/>
  <c r="R15" i="28"/>
  <c r="V17" i="28"/>
  <c r="R17" i="28"/>
  <c r="U17" i="28"/>
  <c r="T17" i="28"/>
  <c r="U18" i="28"/>
  <c r="V18" i="28"/>
  <c r="T18" i="28"/>
  <c r="T19" i="28"/>
  <c r="V19" i="28"/>
  <c r="U19" i="28"/>
  <c r="W21" i="28"/>
  <c r="U22" i="28"/>
  <c r="T22" i="28"/>
  <c r="S22" i="28"/>
  <c r="K35" i="28"/>
  <c r="S46" i="28"/>
  <c r="G46" i="28" s="1"/>
  <c r="V38" i="28"/>
  <c r="P38" i="28" s="1"/>
  <c r="R38" i="28"/>
  <c r="D38" i="28" s="1"/>
  <c r="T38" i="28"/>
  <c r="J38" i="28" s="1"/>
  <c r="U38" i="28"/>
  <c r="M38" i="28" s="1"/>
  <c r="S38" i="28"/>
  <c r="G38" i="28" s="1"/>
  <c r="K41" i="28"/>
  <c r="K43" i="28"/>
  <c r="H43" i="28"/>
  <c r="I43" i="28"/>
  <c r="H48" i="28"/>
  <c r="F49" i="28"/>
  <c r="E49" i="28"/>
  <c r="I49" i="28"/>
  <c r="H49" i="28"/>
  <c r="L51" i="28"/>
  <c r="K51" i="28"/>
  <c r="F53" i="28"/>
  <c r="E53" i="28"/>
  <c r="T24" i="28"/>
  <c r="U24" i="28"/>
  <c r="S24" i="28"/>
  <c r="C53" i="28"/>
  <c r="C49" i="28"/>
  <c r="O41" i="28"/>
  <c r="O53" i="28"/>
  <c r="E51" i="28"/>
  <c r="O49" i="28"/>
  <c r="E47" i="28"/>
  <c r="O45" i="28"/>
  <c r="L44" i="28"/>
  <c r="L42" i="28"/>
  <c r="E41" i="28"/>
  <c r="E39" i="28"/>
  <c r="I47" i="28"/>
  <c r="E43" i="28"/>
  <c r="O37" i="28"/>
  <c r="K53" i="28"/>
  <c r="C43" i="28"/>
  <c r="C41" i="28"/>
  <c r="F31" i="28"/>
  <c r="E31" i="28"/>
  <c r="B31" i="28"/>
  <c r="N31" i="28"/>
  <c r="O31" i="28"/>
  <c r="I34" i="28"/>
  <c r="H34" i="28"/>
  <c r="H35" i="28"/>
  <c r="L37" i="28"/>
  <c r="K37" i="28"/>
  <c r="C39" i="28"/>
  <c r="T40" i="28"/>
  <c r="J40" i="28" s="1"/>
  <c r="V40" i="28"/>
  <c r="P40" i="28" s="1"/>
  <c r="R40" i="28"/>
  <c r="D40" i="28" s="1"/>
  <c r="U40" i="28"/>
  <c r="M40" i="28" s="1"/>
  <c r="S40" i="28"/>
  <c r="G40" i="28" s="1"/>
  <c r="C45" i="28"/>
  <c r="L47" i="28"/>
  <c r="K47" i="28"/>
  <c r="F48" i="28"/>
  <c r="E48" i="28"/>
  <c r="K49" i="28"/>
  <c r="B35" i="28"/>
  <c r="B41" i="28"/>
  <c r="L41" i="28"/>
  <c r="L43" i="28"/>
  <c r="V50" i="28"/>
  <c r="P50" i="28" s="1"/>
  <c r="R50" i="28"/>
  <c r="D50" i="28" s="1"/>
  <c r="U50" i="28"/>
  <c r="M50" i="28" s="1"/>
  <c r="T50" i="28"/>
  <c r="J50" i="28" s="1"/>
  <c r="W25" i="28"/>
  <c r="F52" i="28"/>
  <c r="E52" i="28"/>
  <c r="O34" i="28"/>
  <c r="N34" i="28"/>
  <c r="F35" i="28"/>
  <c r="E35" i="28"/>
  <c r="I35" i="28"/>
  <c r="V36" i="28"/>
  <c r="P36" i="28" s="1"/>
  <c r="R36" i="28"/>
  <c r="D36" i="28" s="1"/>
  <c r="U36" i="28"/>
  <c r="M36" i="28" s="1"/>
  <c r="T36" i="28"/>
  <c r="J36" i="28" s="1"/>
  <c r="N37" i="28"/>
  <c r="B39" i="28"/>
  <c r="N39" i="28"/>
  <c r="O39" i="28"/>
  <c r="E42" i="28"/>
  <c r="F42" i="28"/>
  <c r="H47" i="28"/>
  <c r="K52" i="28"/>
  <c r="L52" i="28"/>
  <c r="L39" i="28"/>
  <c r="H39" i="28"/>
  <c r="H41" i="28"/>
  <c r="K42" i="28"/>
  <c r="F43" i="28"/>
  <c r="K44" i="28"/>
  <c r="N45" i="28"/>
  <c r="C47" i="28"/>
  <c r="B47" i="28"/>
  <c r="O47" i="28"/>
  <c r="N47" i="28"/>
  <c r="I48" i="28"/>
  <c r="N49" i="28"/>
  <c r="C51" i="28"/>
  <c r="B51" i="28"/>
  <c r="O51" i="28"/>
  <c r="N51" i="28"/>
  <c r="I52" i="28"/>
  <c r="N53" i="28"/>
  <c r="F39" i="28"/>
  <c r="F41" i="28"/>
  <c r="N41" i="28"/>
  <c r="V42" i="28"/>
  <c r="P42" i="28" s="1"/>
  <c r="R42" i="28"/>
  <c r="D42" i="28" s="1"/>
  <c r="T42" i="28"/>
  <c r="J42" i="28" s="1"/>
  <c r="B43" i="28"/>
  <c r="T44" i="28"/>
  <c r="J44" i="28" s="1"/>
  <c r="V44" i="28"/>
  <c r="P44" i="28" s="1"/>
  <c r="R44" i="28"/>
  <c r="D44" i="28" s="1"/>
  <c r="B45" i="28"/>
  <c r="F47" i="28"/>
  <c r="B49" i="28"/>
  <c r="L49" i="28"/>
  <c r="F51" i="28"/>
  <c r="B53" i="28"/>
  <c r="L53" i="28"/>
  <c r="R48" i="28"/>
  <c r="D48" i="28" s="1"/>
  <c r="V48" i="28"/>
  <c r="P48" i="28" s="1"/>
  <c r="R52" i="28"/>
  <c r="D52" i="28" s="1"/>
  <c r="V52" i="28"/>
  <c r="P52" i="28" s="1"/>
  <c r="F9" i="27"/>
  <c r="O7" i="27"/>
  <c r="N7" i="27"/>
  <c r="B11" i="27"/>
  <c r="C11" i="27" s="1"/>
  <c r="E13" i="27"/>
  <c r="F13" i="27"/>
  <c r="C7" i="27"/>
  <c r="N10" i="27"/>
  <c r="H18" i="27"/>
  <c r="V19" i="27"/>
  <c r="P19" i="27" s="1"/>
  <c r="R19" i="27"/>
  <c r="D19" i="27" s="1"/>
  <c r="U19" i="27"/>
  <c r="M19" i="27" s="1"/>
  <c r="S19" i="27"/>
  <c r="G19" i="27" s="1"/>
  <c r="U24" i="27"/>
  <c r="M24" i="27" s="1"/>
  <c r="T24" i="27"/>
  <c r="J24" i="27" s="1"/>
  <c r="V24" i="27"/>
  <c r="P24" i="27" s="1"/>
  <c r="S24" i="27"/>
  <c r="G24" i="27" s="1"/>
  <c r="I31" i="27"/>
  <c r="H31" i="27"/>
  <c r="C34" i="27"/>
  <c r="B34" i="27"/>
  <c r="E6" i="27"/>
  <c r="E7" i="27"/>
  <c r="V9" i="27"/>
  <c r="P9" i="27" s="1"/>
  <c r="R9" i="27"/>
  <c r="D9" i="27" s="1"/>
  <c r="U9" i="27"/>
  <c r="M9" i="27" s="1"/>
  <c r="V13" i="27"/>
  <c r="P13" i="27" s="1"/>
  <c r="R13" i="27"/>
  <c r="D13" i="27" s="1"/>
  <c r="U13" i="27"/>
  <c r="M13" i="27" s="1"/>
  <c r="C16" i="27"/>
  <c r="U20" i="27"/>
  <c r="M20" i="27" s="1"/>
  <c r="T20" i="27"/>
  <c r="J20" i="27" s="1"/>
  <c r="V20" i="27"/>
  <c r="P20" i="27" s="1"/>
  <c r="S20" i="27"/>
  <c r="G20" i="27" s="1"/>
  <c r="O28" i="27"/>
  <c r="N28" i="27"/>
  <c r="K28" i="27"/>
  <c r="L28" i="27"/>
  <c r="I32" i="27"/>
  <c r="H32" i="27"/>
  <c r="K39" i="27"/>
  <c r="L39" i="27"/>
  <c r="I9" i="27"/>
  <c r="O11" i="27"/>
  <c r="N11" i="27"/>
  <c r="F12" i="27"/>
  <c r="E12" i="27"/>
  <c r="I13" i="27"/>
  <c r="H13" i="27"/>
  <c r="L14" i="27"/>
  <c r="K14" i="27"/>
  <c r="F15" i="27"/>
  <c r="E15" i="27"/>
  <c r="B17" i="27"/>
  <c r="C17" i="27" s="1"/>
  <c r="O17" i="27"/>
  <c r="N17" i="27"/>
  <c r="K17" i="27"/>
  <c r="L17" i="27"/>
  <c r="F18" i="27"/>
  <c r="E18" i="27"/>
  <c r="I19" i="27"/>
  <c r="H19" i="27"/>
  <c r="I22" i="27"/>
  <c r="H22" i="27"/>
  <c r="V23" i="27"/>
  <c r="P23" i="27" s="1"/>
  <c r="R23" i="27"/>
  <c r="D23" i="27" s="1"/>
  <c r="U23" i="27"/>
  <c r="M23" i="27" s="1"/>
  <c r="S23" i="27"/>
  <c r="G23" i="27" s="1"/>
  <c r="B24" i="27"/>
  <c r="C24" i="27" s="1"/>
  <c r="B28" i="27"/>
  <c r="C28" i="27" s="1"/>
  <c r="I35" i="27"/>
  <c r="H35" i="27"/>
  <c r="E38" i="27"/>
  <c r="F38" i="27"/>
  <c r="O42" i="27"/>
  <c r="N42" i="27"/>
  <c r="V50" i="27"/>
  <c r="P50" i="27" s="1"/>
  <c r="R50" i="27"/>
  <c r="D50" i="27" s="1"/>
  <c r="U50" i="27"/>
  <c r="M50" i="27" s="1"/>
  <c r="T50" i="27"/>
  <c r="J50" i="27" s="1"/>
  <c r="W25" i="27"/>
  <c r="S50" i="27"/>
  <c r="G50" i="27" s="1"/>
  <c r="U10" i="27"/>
  <c r="M10" i="27" s="1"/>
  <c r="T10" i="27"/>
  <c r="J10" i="27" s="1"/>
  <c r="B20" i="27"/>
  <c r="C20" i="27" s="1"/>
  <c r="F31" i="27"/>
  <c r="E31" i="27"/>
  <c r="C33" i="27"/>
  <c r="B33" i="27"/>
  <c r="O34" i="27"/>
  <c r="N34" i="27"/>
  <c r="R10" i="27"/>
  <c r="D10" i="27" s="1"/>
  <c r="L15" i="27"/>
  <c r="K15" i="27"/>
  <c r="L52" i="27"/>
  <c r="L48" i="27"/>
  <c r="I43" i="27"/>
  <c r="H52" i="27"/>
  <c r="E51" i="27"/>
  <c r="H48" i="27"/>
  <c r="E47" i="27"/>
  <c r="I39" i="27"/>
  <c r="I51" i="27"/>
  <c r="O49" i="27"/>
  <c r="E45" i="27"/>
  <c r="H39" i="27"/>
  <c r="E34" i="27"/>
  <c r="E28" i="27"/>
  <c r="I47" i="27"/>
  <c r="H44" i="27"/>
  <c r="K43" i="27"/>
  <c r="I28" i="27"/>
  <c r="I34" i="27"/>
  <c r="O31" i="27"/>
  <c r="H28" i="27"/>
  <c r="E17" i="27"/>
  <c r="O15" i="27"/>
  <c r="L7" i="27"/>
  <c r="S10" i="27"/>
  <c r="G10" i="27" s="1"/>
  <c r="E11" i="27"/>
  <c r="K11" i="27"/>
  <c r="B12" i="27"/>
  <c r="C12" i="27" s="1"/>
  <c r="H14" i="27"/>
  <c r="N15" i="27"/>
  <c r="U16" i="27"/>
  <c r="M16" i="27" s="1"/>
  <c r="T16" i="27"/>
  <c r="J16" i="27" s="1"/>
  <c r="V16" i="27"/>
  <c r="P16" i="27" s="1"/>
  <c r="S16" i="27"/>
  <c r="G16" i="27" s="1"/>
  <c r="I17" i="27"/>
  <c r="F22" i="27"/>
  <c r="E22" i="27"/>
  <c r="T23" i="27"/>
  <c r="J23" i="27" s="1"/>
  <c r="V32" i="27"/>
  <c r="P32" i="27" s="1"/>
  <c r="R32" i="27"/>
  <c r="D32" i="27" s="1"/>
  <c r="U32" i="27"/>
  <c r="M32" i="27" s="1"/>
  <c r="S32" i="27"/>
  <c r="G32" i="27" s="1"/>
  <c r="F36" i="27"/>
  <c r="F37" i="27"/>
  <c r="N39" i="27"/>
  <c r="O39" i="27"/>
  <c r="B43" i="27"/>
  <c r="C43" i="27"/>
  <c r="N43" i="27"/>
  <c r="O43" i="27"/>
  <c r="N22" i="27"/>
  <c r="V26" i="27"/>
  <c r="P26" i="27" s="1"/>
  <c r="U26" i="27"/>
  <c r="M26" i="27" s="1"/>
  <c r="S26" i="27"/>
  <c r="G26" i="27" s="1"/>
  <c r="R26" i="27"/>
  <c r="D26" i="27" s="1"/>
  <c r="K31" i="27"/>
  <c r="U33" i="27"/>
  <c r="M33" i="27" s="1"/>
  <c r="T33" i="27"/>
  <c r="J33" i="27" s="1"/>
  <c r="V33" i="27"/>
  <c r="P33" i="27" s="1"/>
  <c r="S33" i="27"/>
  <c r="G33" i="27" s="1"/>
  <c r="K40" i="27"/>
  <c r="C41" i="27"/>
  <c r="B41" i="27"/>
  <c r="F43" i="27"/>
  <c r="E43" i="27"/>
  <c r="F44" i="27"/>
  <c r="L51" i="27"/>
  <c r="K51" i="27"/>
  <c r="O52" i="27"/>
  <c r="W8" i="27"/>
  <c r="V14" i="27"/>
  <c r="P14" i="27" s="1"/>
  <c r="R14" i="27"/>
  <c r="D14" i="27" s="1"/>
  <c r="F17" i="27"/>
  <c r="V27" i="27"/>
  <c r="P27" i="27" s="1"/>
  <c r="K34" i="27"/>
  <c r="L34" i="27"/>
  <c r="F35" i="27"/>
  <c r="E35" i="27"/>
  <c r="E36" i="27"/>
  <c r="C37" i="27"/>
  <c r="F39" i="27"/>
  <c r="E39" i="27"/>
  <c r="O41" i="27"/>
  <c r="C42" i="27"/>
  <c r="B42" i="27"/>
  <c r="L43" i="27"/>
  <c r="H45" i="27"/>
  <c r="I45" i="27"/>
  <c r="H47" i="27"/>
  <c r="R18" i="27"/>
  <c r="D18" i="27" s="1"/>
  <c r="R22" i="27"/>
  <c r="D22" i="27" s="1"/>
  <c r="N31" i="27"/>
  <c r="N35" i="27"/>
  <c r="V40" i="27"/>
  <c r="P40" i="27" s="1"/>
  <c r="R40" i="27"/>
  <c r="D40" i="27" s="1"/>
  <c r="T40" i="27"/>
  <c r="J40" i="27" s="1"/>
  <c r="S40" i="27"/>
  <c r="G40" i="27" s="1"/>
  <c r="U41" i="27"/>
  <c r="M41" i="27" s="1"/>
  <c r="T41" i="27"/>
  <c r="J41" i="27" s="1"/>
  <c r="S41" i="27"/>
  <c r="G41" i="27" s="1"/>
  <c r="T42" i="27"/>
  <c r="J42" i="27" s="1"/>
  <c r="U42" i="27"/>
  <c r="M42" i="27" s="1"/>
  <c r="S42" i="27"/>
  <c r="G42" i="27" s="1"/>
  <c r="H43" i="27"/>
  <c r="I44" i="27"/>
  <c r="F45" i="27"/>
  <c r="L47" i="27"/>
  <c r="K47" i="27"/>
  <c r="F48" i="27"/>
  <c r="F28" i="27"/>
  <c r="F34" i="27"/>
  <c r="V36" i="27"/>
  <c r="P36" i="27" s="1"/>
  <c r="R36" i="27"/>
  <c r="D36" i="27" s="1"/>
  <c r="U36" i="27"/>
  <c r="M36" i="27" s="1"/>
  <c r="T36" i="27"/>
  <c r="J36" i="27" s="1"/>
  <c r="U37" i="27"/>
  <c r="M37" i="27" s="1"/>
  <c r="V37" i="27"/>
  <c r="P37" i="27" s="1"/>
  <c r="T37" i="27"/>
  <c r="J37" i="27" s="1"/>
  <c r="T38" i="27"/>
  <c r="J38" i="27" s="1"/>
  <c r="V38" i="27"/>
  <c r="P38" i="27" s="1"/>
  <c r="U38" i="27"/>
  <c r="M38" i="27" s="1"/>
  <c r="L44" i="27"/>
  <c r="K44" i="27"/>
  <c r="V46" i="27"/>
  <c r="P46" i="27" s="1"/>
  <c r="R46" i="27"/>
  <c r="D46" i="27" s="1"/>
  <c r="U46" i="27"/>
  <c r="M46" i="27" s="1"/>
  <c r="T46" i="27"/>
  <c r="J46" i="27" s="1"/>
  <c r="O48" i="27"/>
  <c r="N48" i="27"/>
  <c r="H51" i="27"/>
  <c r="R31" i="27"/>
  <c r="D31" i="27" s="1"/>
  <c r="R35" i="27"/>
  <c r="D35" i="27" s="1"/>
  <c r="V44" i="27"/>
  <c r="P44" i="27" s="1"/>
  <c r="R44" i="27"/>
  <c r="D44" i="27" s="1"/>
  <c r="C47" i="27"/>
  <c r="B47" i="27"/>
  <c r="O47" i="27"/>
  <c r="N47" i="27"/>
  <c r="I48" i="27"/>
  <c r="F49" i="27"/>
  <c r="E49" i="27"/>
  <c r="I49" i="27"/>
  <c r="H49" i="27"/>
  <c r="C51" i="27"/>
  <c r="B51" i="27"/>
  <c r="O51" i="27"/>
  <c r="N51" i="27"/>
  <c r="I52" i="27"/>
  <c r="F53" i="27"/>
  <c r="E53" i="27"/>
  <c r="I53" i="27"/>
  <c r="H53" i="27"/>
  <c r="E44" i="27"/>
  <c r="V45" i="27"/>
  <c r="P45" i="27" s="1"/>
  <c r="R45" i="27"/>
  <c r="D45" i="27" s="1"/>
  <c r="U45" i="27"/>
  <c r="M45" i="27" s="1"/>
  <c r="F47" i="27"/>
  <c r="K48" i="27"/>
  <c r="N49" i="27"/>
  <c r="F51" i="27"/>
  <c r="K52" i="27"/>
  <c r="N53" i="27"/>
  <c r="E48" i="27"/>
  <c r="R48" i="27"/>
  <c r="D48" i="27" s="1"/>
  <c r="U49" i="27"/>
  <c r="M49" i="27" s="1"/>
  <c r="E52" i="27"/>
  <c r="R52" i="27"/>
  <c r="D52" i="27" s="1"/>
  <c r="U53" i="27"/>
  <c r="M53" i="27" s="1"/>
  <c r="R49" i="27"/>
  <c r="D49" i="27" s="1"/>
  <c r="R53" i="27"/>
  <c r="D53" i="27" s="1"/>
  <c r="H12" i="26"/>
  <c r="L8" i="26"/>
  <c r="K8" i="26"/>
  <c r="B10" i="26"/>
  <c r="L12" i="26"/>
  <c r="K12" i="26"/>
  <c r="B9" i="26"/>
  <c r="C9" i="26" s="1"/>
  <c r="O9" i="26"/>
  <c r="N9" i="26"/>
  <c r="O13" i="26"/>
  <c r="N13" i="26"/>
  <c r="E17" i="26"/>
  <c r="F17" i="26"/>
  <c r="V15" i="26"/>
  <c r="P15" i="26" s="1"/>
  <c r="R15" i="26"/>
  <c r="D15" i="26" s="1"/>
  <c r="U15" i="26"/>
  <c r="M15" i="26" s="1"/>
  <c r="U16" i="26"/>
  <c r="M16" i="26" s="1"/>
  <c r="V16" i="26"/>
  <c r="P16" i="26" s="1"/>
  <c r="E27" i="26"/>
  <c r="F27" i="26"/>
  <c r="O41" i="26"/>
  <c r="N41" i="26"/>
  <c r="I43" i="26"/>
  <c r="H43" i="26"/>
  <c r="V7" i="26"/>
  <c r="P7" i="26" s="1"/>
  <c r="R7" i="26"/>
  <c r="D7" i="26" s="1"/>
  <c r="R8" i="26"/>
  <c r="D8" i="26" s="1"/>
  <c r="T13" i="26"/>
  <c r="J13" i="26" s="1"/>
  <c r="U13" i="26"/>
  <c r="M13" i="26" s="1"/>
  <c r="R23" i="26"/>
  <c r="D23" i="26" s="1"/>
  <c r="T27" i="26"/>
  <c r="J27" i="26" s="1"/>
  <c r="V27" i="26"/>
  <c r="P27" i="26" s="1"/>
  <c r="U27" i="26"/>
  <c r="M27" i="26" s="1"/>
  <c r="R27" i="26"/>
  <c r="D27" i="26" s="1"/>
  <c r="I46" i="26"/>
  <c r="H46" i="26"/>
  <c r="I38" i="26"/>
  <c r="K51" i="26"/>
  <c r="E46" i="26"/>
  <c r="H38" i="26"/>
  <c r="I34" i="26"/>
  <c r="N45" i="26"/>
  <c r="C44" i="26"/>
  <c r="L43" i="26"/>
  <c r="H34" i="26"/>
  <c r="I28" i="26"/>
  <c r="O51" i="26"/>
  <c r="C46" i="26"/>
  <c r="O44" i="26"/>
  <c r="E45" i="26"/>
  <c r="N44" i="26"/>
  <c r="B44" i="26"/>
  <c r="O42" i="26"/>
  <c r="E38" i="26"/>
  <c r="E37" i="26"/>
  <c r="I18" i="26"/>
  <c r="L7" i="26"/>
  <c r="K11" i="26"/>
  <c r="V11" i="26"/>
  <c r="P11" i="26" s="1"/>
  <c r="R11" i="26"/>
  <c r="D11" i="26" s="1"/>
  <c r="R12" i="26"/>
  <c r="D12" i="26" s="1"/>
  <c r="S16" i="26"/>
  <c r="G16" i="26" s="1"/>
  <c r="B18" i="26"/>
  <c r="C18" i="26" s="1"/>
  <c r="L19" i="26"/>
  <c r="B21" i="26"/>
  <c r="C21" i="26" s="1"/>
  <c r="L39" i="26"/>
  <c r="K39" i="26"/>
  <c r="T17" i="26"/>
  <c r="J17" i="26" s="1"/>
  <c r="V17" i="26"/>
  <c r="P17" i="26" s="1"/>
  <c r="I23" i="26"/>
  <c r="F26" i="26"/>
  <c r="E26" i="26"/>
  <c r="B53" i="26"/>
  <c r="C53" i="26"/>
  <c r="R16" i="26"/>
  <c r="D16" i="26" s="1"/>
  <c r="R17" i="26"/>
  <c r="D17" i="26" s="1"/>
  <c r="B20" i="26"/>
  <c r="C20" i="26" s="1"/>
  <c r="B24" i="26"/>
  <c r="C24" i="26" s="1"/>
  <c r="U26" i="26"/>
  <c r="M26" i="26" s="1"/>
  <c r="V26" i="26"/>
  <c r="P26" i="26" s="1"/>
  <c r="T26" i="26"/>
  <c r="J26" i="26" s="1"/>
  <c r="R26" i="26"/>
  <c r="D26" i="26" s="1"/>
  <c r="S7" i="26"/>
  <c r="G7" i="26" s="1"/>
  <c r="S8" i="26"/>
  <c r="G8" i="26" s="1"/>
  <c r="H9" i="26"/>
  <c r="S9" i="26"/>
  <c r="G9" i="26" s="1"/>
  <c r="R13" i="26"/>
  <c r="D13" i="26" s="1"/>
  <c r="S15" i="26"/>
  <c r="G15" i="26" s="1"/>
  <c r="F18" i="26"/>
  <c r="E18" i="26"/>
  <c r="N18" i="26"/>
  <c r="O18" i="26"/>
  <c r="N20" i="26"/>
  <c r="I21" i="26"/>
  <c r="H21" i="26"/>
  <c r="U24" i="26"/>
  <c r="M24" i="26" s="1"/>
  <c r="T24" i="26"/>
  <c r="J24" i="26" s="1"/>
  <c r="V24" i="26"/>
  <c r="P24" i="26" s="1"/>
  <c r="S24" i="26"/>
  <c r="G24" i="26" s="1"/>
  <c r="I35" i="26"/>
  <c r="H35" i="26"/>
  <c r="O40" i="26"/>
  <c r="I44" i="26"/>
  <c r="T7" i="26"/>
  <c r="J7" i="26" s="1"/>
  <c r="T8" i="26"/>
  <c r="J8" i="26" s="1"/>
  <c r="U9" i="26"/>
  <c r="M9" i="26" s="1"/>
  <c r="O10" i="26"/>
  <c r="S11" i="26"/>
  <c r="G11" i="26" s="1"/>
  <c r="S12" i="26"/>
  <c r="G12" i="26" s="1"/>
  <c r="S13" i="26"/>
  <c r="G13" i="26" s="1"/>
  <c r="T15" i="26"/>
  <c r="J15" i="26" s="1"/>
  <c r="T16" i="26"/>
  <c r="J16" i="26" s="1"/>
  <c r="U17" i="26"/>
  <c r="M17" i="26" s="1"/>
  <c r="H18" i="26"/>
  <c r="K19" i="26"/>
  <c r="V19" i="26"/>
  <c r="P19" i="26" s="1"/>
  <c r="R19" i="26"/>
  <c r="D19" i="26" s="1"/>
  <c r="T19" i="26"/>
  <c r="J19" i="26" s="1"/>
  <c r="S19" i="26"/>
  <c r="G19" i="26" s="1"/>
  <c r="U20" i="26"/>
  <c r="M20" i="26" s="1"/>
  <c r="T20" i="26"/>
  <c r="J20" i="26" s="1"/>
  <c r="S20" i="26"/>
  <c r="G20" i="26" s="1"/>
  <c r="L21" i="26"/>
  <c r="H28" i="26"/>
  <c r="V31" i="26"/>
  <c r="P31" i="26" s="1"/>
  <c r="R31" i="26"/>
  <c r="D31" i="26" s="1"/>
  <c r="T31" i="26"/>
  <c r="J31" i="26" s="1"/>
  <c r="S31" i="26"/>
  <c r="G31" i="26" s="1"/>
  <c r="U31" i="26"/>
  <c r="M31" i="26" s="1"/>
  <c r="W6" i="26"/>
  <c r="U32" i="26"/>
  <c r="M32" i="26" s="1"/>
  <c r="T32" i="26"/>
  <c r="J32" i="26" s="1"/>
  <c r="S32" i="26"/>
  <c r="G32" i="26" s="1"/>
  <c r="V32" i="26"/>
  <c r="P32" i="26" s="1"/>
  <c r="R32" i="26"/>
  <c r="D32" i="26" s="1"/>
  <c r="T33" i="26"/>
  <c r="J33" i="26" s="1"/>
  <c r="U33" i="26"/>
  <c r="M33" i="26" s="1"/>
  <c r="S33" i="26"/>
  <c r="G33" i="26" s="1"/>
  <c r="V33" i="26"/>
  <c r="P33" i="26" s="1"/>
  <c r="R33" i="26"/>
  <c r="D33" i="26" s="1"/>
  <c r="N34" i="26"/>
  <c r="O34" i="26"/>
  <c r="K34" i="26"/>
  <c r="B36" i="26"/>
  <c r="B37" i="26"/>
  <c r="K38" i="26"/>
  <c r="K45" i="26"/>
  <c r="L45" i="26"/>
  <c r="K21" i="26"/>
  <c r="K28" i="26"/>
  <c r="F34" i="26"/>
  <c r="B34" i="26"/>
  <c r="C34" i="26"/>
  <c r="F37" i="26"/>
  <c r="V39" i="26"/>
  <c r="P39" i="26" s="1"/>
  <c r="R39" i="26"/>
  <c r="D39" i="26" s="1"/>
  <c r="S39" i="26"/>
  <c r="G39" i="26" s="1"/>
  <c r="T39" i="26"/>
  <c r="J39" i="26" s="1"/>
  <c r="W14" i="26"/>
  <c r="T41" i="26"/>
  <c r="J41" i="26" s="1"/>
  <c r="S41" i="26"/>
  <c r="G41" i="26" s="1"/>
  <c r="U41" i="26"/>
  <c r="M41" i="26" s="1"/>
  <c r="R41" i="26"/>
  <c r="D41" i="26" s="1"/>
  <c r="H42" i="26"/>
  <c r="C45" i="26"/>
  <c r="B45" i="26"/>
  <c r="V47" i="26"/>
  <c r="P47" i="26" s="1"/>
  <c r="R47" i="26"/>
  <c r="D47" i="26" s="1"/>
  <c r="U47" i="26"/>
  <c r="M47" i="26" s="1"/>
  <c r="T47" i="26"/>
  <c r="J47" i="26" s="1"/>
  <c r="W22" i="26"/>
  <c r="S47" i="26"/>
  <c r="G47" i="26" s="1"/>
  <c r="C48" i="26"/>
  <c r="F49" i="26"/>
  <c r="E49" i="26"/>
  <c r="C50" i="26"/>
  <c r="B50" i="26"/>
  <c r="T52" i="26"/>
  <c r="J52" i="26" s="1"/>
  <c r="V52" i="26"/>
  <c r="P52" i="26" s="1"/>
  <c r="R52" i="26"/>
  <c r="D52" i="26" s="1"/>
  <c r="U52" i="26"/>
  <c r="M52" i="26" s="1"/>
  <c r="S52" i="26"/>
  <c r="G52" i="26" s="1"/>
  <c r="F53" i="26"/>
  <c r="O21" i="26"/>
  <c r="N21" i="26"/>
  <c r="F28" i="26"/>
  <c r="E28" i="26"/>
  <c r="B28" i="26"/>
  <c r="C28" i="26" s="1"/>
  <c r="N28" i="26"/>
  <c r="O28" i="26"/>
  <c r="L35" i="26"/>
  <c r="K35" i="26"/>
  <c r="O37" i="26"/>
  <c r="N37" i="26"/>
  <c r="B38" i="26"/>
  <c r="N38" i="26"/>
  <c r="O38" i="26"/>
  <c r="N42" i="26"/>
  <c r="L42" i="26"/>
  <c r="K42" i="26"/>
  <c r="E43" i="26"/>
  <c r="F43" i="26"/>
  <c r="H44" i="26"/>
  <c r="B48" i="26"/>
  <c r="E50" i="26"/>
  <c r="E53" i="26"/>
  <c r="U40" i="26"/>
  <c r="M40" i="26" s="1"/>
  <c r="S40" i="26"/>
  <c r="G40" i="26" s="1"/>
  <c r="T40" i="26"/>
  <c r="J40" i="26" s="1"/>
  <c r="R40" i="26"/>
  <c r="D40" i="26" s="1"/>
  <c r="F42" i="26"/>
  <c r="E42" i="26"/>
  <c r="F44" i="26"/>
  <c r="E44" i="26"/>
  <c r="I45" i="26"/>
  <c r="H45" i="26"/>
  <c r="F45" i="26"/>
  <c r="L46" i="26"/>
  <c r="K46" i="26"/>
  <c r="N51" i="26"/>
  <c r="V35" i="26"/>
  <c r="P35" i="26" s="1"/>
  <c r="R35" i="26"/>
  <c r="D35" i="26" s="1"/>
  <c r="N36" i="26"/>
  <c r="F38" i="26"/>
  <c r="B42" i="26"/>
  <c r="C42" i="26"/>
  <c r="B46" i="26"/>
  <c r="N46" i="26"/>
  <c r="T48" i="26"/>
  <c r="J48" i="26" s="1"/>
  <c r="U48" i="26"/>
  <c r="M48" i="26" s="1"/>
  <c r="S48" i="26"/>
  <c r="G48" i="26" s="1"/>
  <c r="L49" i="26"/>
  <c r="K49" i="26"/>
  <c r="N49" i="26"/>
  <c r="E51" i="26"/>
  <c r="I51" i="26"/>
  <c r="S35" i="26"/>
  <c r="G35" i="26" s="1"/>
  <c r="O36" i="26"/>
  <c r="U36" i="26"/>
  <c r="M36" i="26" s="1"/>
  <c r="T36" i="26"/>
  <c r="J36" i="26" s="1"/>
  <c r="T37" i="26"/>
  <c r="J37" i="26" s="1"/>
  <c r="U37" i="26"/>
  <c r="M37" i="26" s="1"/>
  <c r="K43" i="26"/>
  <c r="L44" i="26"/>
  <c r="K44" i="26"/>
  <c r="B49" i="26"/>
  <c r="C49" i="26"/>
  <c r="O50" i="26"/>
  <c r="K50" i="26"/>
  <c r="L50" i="26"/>
  <c r="L51" i="26"/>
  <c r="V43" i="26"/>
  <c r="P43" i="26" s="1"/>
  <c r="R43" i="26"/>
  <c r="D43" i="26" s="1"/>
  <c r="F46" i="26"/>
  <c r="L53" i="26"/>
  <c r="K53" i="26"/>
  <c r="F50" i="26"/>
  <c r="R51" i="26"/>
  <c r="D51" i="26" s="1"/>
  <c r="T53" i="26"/>
  <c r="J53" i="26" s="1"/>
  <c r="V12" i="25"/>
  <c r="P12" i="25" s="1"/>
  <c r="T12" i="25"/>
  <c r="J12" i="25" s="1"/>
  <c r="S12" i="25"/>
  <c r="G12" i="25" s="1"/>
  <c r="U13" i="25"/>
  <c r="M13" i="25" s="1"/>
  <c r="V13" i="25"/>
  <c r="P13" i="25" s="1"/>
  <c r="T13" i="25"/>
  <c r="J13" i="25" s="1"/>
  <c r="S13" i="25"/>
  <c r="G13" i="25" s="1"/>
  <c r="T14" i="25"/>
  <c r="J14" i="25" s="1"/>
  <c r="V14" i="25"/>
  <c r="P14" i="25" s="1"/>
  <c r="U14" i="25"/>
  <c r="M14" i="25" s="1"/>
  <c r="S14" i="25"/>
  <c r="G14" i="25" s="1"/>
  <c r="N15" i="25"/>
  <c r="O15" i="25"/>
  <c r="L17" i="25"/>
  <c r="K17" i="25"/>
  <c r="B23" i="25"/>
  <c r="C23" i="25" s="1"/>
  <c r="L23" i="25"/>
  <c r="K23" i="25"/>
  <c r="O24" i="25"/>
  <c r="N24" i="25"/>
  <c r="F33" i="25"/>
  <c r="E33" i="25"/>
  <c r="N34" i="25"/>
  <c r="B6" i="25"/>
  <c r="C6" i="25" s="1"/>
  <c r="L11" i="25"/>
  <c r="K11" i="25"/>
  <c r="F15" i="25"/>
  <c r="E15" i="25"/>
  <c r="L16" i="25"/>
  <c r="K16" i="25"/>
  <c r="E32" i="25"/>
  <c r="F32" i="25"/>
  <c r="E52" i="25"/>
  <c r="E48" i="25"/>
  <c r="O53" i="25"/>
  <c r="O49" i="25"/>
  <c r="O45" i="25"/>
  <c r="H44" i="25"/>
  <c r="H36" i="25"/>
  <c r="I35" i="25"/>
  <c r="O41" i="25"/>
  <c r="L40" i="25"/>
  <c r="E40" i="25"/>
  <c r="I44" i="25"/>
  <c r="F43" i="25"/>
  <c r="C35" i="25"/>
  <c r="I19" i="25"/>
  <c r="L52" i="25"/>
  <c r="E36" i="25"/>
  <c r="H35" i="25"/>
  <c r="H19" i="25"/>
  <c r="I15" i="25"/>
  <c r="E11" i="25"/>
  <c r="L48" i="25"/>
  <c r="E44" i="25"/>
  <c r="I40" i="25"/>
  <c r="K36" i="25"/>
  <c r="L32" i="25"/>
  <c r="I31" i="25"/>
  <c r="E23" i="25"/>
  <c r="H15" i="25"/>
  <c r="N10" i="25"/>
  <c r="I10" i="25"/>
  <c r="L44" i="25"/>
  <c r="H40" i="25"/>
  <c r="I36" i="25"/>
  <c r="L35" i="25"/>
  <c r="E35" i="25"/>
  <c r="K32" i="25"/>
  <c r="O31" i="25"/>
  <c r="H31" i="25"/>
  <c r="T6" i="25"/>
  <c r="J6" i="25" s="1"/>
  <c r="V6" i="25"/>
  <c r="P6" i="25" s="1"/>
  <c r="U6" i="25"/>
  <c r="M6" i="25" s="1"/>
  <c r="S6" i="25"/>
  <c r="G6" i="25" s="1"/>
  <c r="B10" i="25"/>
  <c r="C10" i="25" s="1"/>
  <c r="K10" i="25"/>
  <c r="L10" i="25"/>
  <c r="N19" i="25"/>
  <c r="O19" i="25"/>
  <c r="L19" i="25"/>
  <c r="H20" i="25"/>
  <c r="I23" i="25"/>
  <c r="R13" i="25"/>
  <c r="D13" i="25" s="1"/>
  <c r="R14" i="25"/>
  <c r="D14" i="25" s="1"/>
  <c r="N17" i="25"/>
  <c r="E19" i="25"/>
  <c r="B19" i="25"/>
  <c r="C19" i="25" s="1"/>
  <c r="O23" i="25"/>
  <c r="H23" i="25"/>
  <c r="B31" i="25"/>
  <c r="C31" i="25"/>
  <c r="K35" i="25"/>
  <c r="V26" i="25"/>
  <c r="P26" i="25" s="1"/>
  <c r="R26" i="25"/>
  <c r="D26" i="25" s="1"/>
  <c r="U26" i="25"/>
  <c r="M26" i="25" s="1"/>
  <c r="U27" i="25"/>
  <c r="M27" i="25" s="1"/>
  <c r="V27" i="25"/>
  <c r="P27" i="25" s="1"/>
  <c r="T28" i="25"/>
  <c r="J28" i="25" s="1"/>
  <c r="V28" i="25"/>
  <c r="P28" i="25" s="1"/>
  <c r="C44" i="25"/>
  <c r="B44" i="25"/>
  <c r="V46" i="25"/>
  <c r="P46" i="25" s="1"/>
  <c r="R46" i="25"/>
  <c r="D46" i="25" s="1"/>
  <c r="U46" i="25"/>
  <c r="M46" i="25" s="1"/>
  <c r="T46" i="25"/>
  <c r="J46" i="25" s="1"/>
  <c r="S46" i="25"/>
  <c r="G46" i="25" s="1"/>
  <c r="F48" i="25"/>
  <c r="I49" i="25"/>
  <c r="H49" i="25"/>
  <c r="V16" i="25"/>
  <c r="P16" i="25" s="1"/>
  <c r="R16" i="25"/>
  <c r="D16" i="25" s="1"/>
  <c r="F19" i="25"/>
  <c r="N23" i="25"/>
  <c r="T24" i="25"/>
  <c r="J24" i="25" s="1"/>
  <c r="U24" i="25"/>
  <c r="M24" i="25" s="1"/>
  <c r="R27" i="25"/>
  <c r="D27" i="25" s="1"/>
  <c r="R28" i="25"/>
  <c r="D28" i="25" s="1"/>
  <c r="N31" i="25"/>
  <c r="N33" i="25"/>
  <c r="F35" i="25"/>
  <c r="B36" i="25"/>
  <c r="C36" i="25"/>
  <c r="I37" i="25"/>
  <c r="H37" i="25"/>
  <c r="V38" i="25"/>
  <c r="P38" i="25" s="1"/>
  <c r="R38" i="25"/>
  <c r="D38" i="25" s="1"/>
  <c r="U38" i="25"/>
  <c r="M38" i="25" s="1"/>
  <c r="S38" i="25"/>
  <c r="G38" i="25" s="1"/>
  <c r="T38" i="25"/>
  <c r="J38" i="25" s="1"/>
  <c r="U39" i="25"/>
  <c r="M39" i="25" s="1"/>
  <c r="T39" i="25"/>
  <c r="J39" i="25" s="1"/>
  <c r="V39" i="25"/>
  <c r="P39" i="25" s="1"/>
  <c r="S39" i="25"/>
  <c r="G39" i="25" s="1"/>
  <c r="R39" i="25"/>
  <c r="D39" i="25" s="1"/>
  <c r="I41" i="25"/>
  <c r="C43" i="25"/>
  <c r="I48" i="25"/>
  <c r="H48" i="25"/>
  <c r="V50" i="25"/>
  <c r="P50" i="25" s="1"/>
  <c r="R50" i="25"/>
  <c r="D50" i="25" s="1"/>
  <c r="U50" i="25"/>
  <c r="M50" i="25" s="1"/>
  <c r="T50" i="25"/>
  <c r="J50" i="25" s="1"/>
  <c r="W25" i="25"/>
  <c r="S50" i="25"/>
  <c r="G50" i="25" s="1"/>
  <c r="F52" i="25"/>
  <c r="I53" i="25"/>
  <c r="H53" i="25"/>
  <c r="O10" i="25"/>
  <c r="N11" i="25"/>
  <c r="S16" i="25"/>
  <c r="G16" i="25" s="1"/>
  <c r="B17" i="25"/>
  <c r="C17" i="25" s="1"/>
  <c r="S17" i="25"/>
  <c r="G17" i="25" s="1"/>
  <c r="S18" i="25"/>
  <c r="G18" i="25" s="1"/>
  <c r="K20" i="25"/>
  <c r="V20" i="25"/>
  <c r="P20" i="25" s="1"/>
  <c r="R20" i="25"/>
  <c r="D20" i="25" s="1"/>
  <c r="W21" i="25"/>
  <c r="F23" i="25"/>
  <c r="R24" i="25"/>
  <c r="D24" i="25" s="1"/>
  <c r="S26" i="25"/>
  <c r="G26" i="25" s="1"/>
  <c r="S27" i="25"/>
  <c r="G27" i="25" s="1"/>
  <c r="S28" i="25"/>
  <c r="G28" i="25" s="1"/>
  <c r="V32" i="25"/>
  <c r="P32" i="25" s="1"/>
  <c r="R32" i="25"/>
  <c r="D32" i="25" s="1"/>
  <c r="T32" i="25"/>
  <c r="J32" i="25" s="1"/>
  <c r="W7" i="25"/>
  <c r="O33" i="25"/>
  <c r="U33" i="25"/>
  <c r="M33" i="25" s="1"/>
  <c r="T33" i="25"/>
  <c r="J33" i="25" s="1"/>
  <c r="T34" i="25"/>
  <c r="J34" i="25" s="1"/>
  <c r="U34" i="25"/>
  <c r="M34" i="25" s="1"/>
  <c r="N35" i="25"/>
  <c r="O35" i="25"/>
  <c r="L36" i="25"/>
  <c r="V37" i="25"/>
  <c r="P37" i="25" s="1"/>
  <c r="R37" i="25"/>
  <c r="D37" i="25" s="1"/>
  <c r="U37" i="25"/>
  <c r="M37" i="25" s="1"/>
  <c r="C40" i="25"/>
  <c r="B40" i="25"/>
  <c r="O40" i="25"/>
  <c r="N40" i="25"/>
  <c r="I52" i="25"/>
  <c r="H52" i="25"/>
  <c r="W8" i="25"/>
  <c r="W9" i="25"/>
  <c r="F11" i="25"/>
  <c r="T16" i="25"/>
  <c r="J16" i="25" s="1"/>
  <c r="T17" i="25"/>
  <c r="J17" i="25" s="1"/>
  <c r="S20" i="25"/>
  <c r="G20" i="25" s="1"/>
  <c r="S24" i="25"/>
  <c r="G24" i="25" s="1"/>
  <c r="T26" i="25"/>
  <c r="J26" i="25" s="1"/>
  <c r="T27" i="25"/>
  <c r="J27" i="25" s="1"/>
  <c r="U28" i="25"/>
  <c r="M28" i="25" s="1"/>
  <c r="F31" i="25"/>
  <c r="E31" i="25"/>
  <c r="R33" i="25"/>
  <c r="D33" i="25" s="1"/>
  <c r="R34" i="25"/>
  <c r="D34" i="25" s="1"/>
  <c r="B35" i="25"/>
  <c r="N36" i="25"/>
  <c r="O36" i="25"/>
  <c r="I45" i="25"/>
  <c r="H45" i="25"/>
  <c r="I42" i="25"/>
  <c r="H42" i="25"/>
  <c r="E43" i="25"/>
  <c r="O44" i="25"/>
  <c r="N44" i="25"/>
  <c r="K44" i="25"/>
  <c r="F45" i="25"/>
  <c r="E45" i="25"/>
  <c r="O48" i="25"/>
  <c r="N48" i="25"/>
  <c r="K48" i="25"/>
  <c r="F49" i="25"/>
  <c r="E49" i="25"/>
  <c r="L49" i="25"/>
  <c r="L51" i="25"/>
  <c r="K51" i="25"/>
  <c r="O52" i="25"/>
  <c r="N52" i="25"/>
  <c r="K52" i="25"/>
  <c r="F53" i="25"/>
  <c r="E53" i="25"/>
  <c r="L53" i="25"/>
  <c r="K40" i="25"/>
  <c r="F41" i="25"/>
  <c r="E41" i="25"/>
  <c r="N41" i="25"/>
  <c r="V42" i="25"/>
  <c r="P42" i="25" s="1"/>
  <c r="R42" i="25"/>
  <c r="D42" i="25" s="1"/>
  <c r="U42" i="25"/>
  <c r="M42" i="25" s="1"/>
  <c r="S42" i="25"/>
  <c r="G42" i="25" s="1"/>
  <c r="U43" i="25"/>
  <c r="M43" i="25" s="1"/>
  <c r="T43" i="25"/>
  <c r="J43" i="25" s="1"/>
  <c r="V43" i="25"/>
  <c r="P43" i="25" s="1"/>
  <c r="C48" i="25"/>
  <c r="B48" i="25"/>
  <c r="K49" i="25"/>
  <c r="C52" i="25"/>
  <c r="B52" i="25"/>
  <c r="K53" i="25"/>
  <c r="F36" i="25"/>
  <c r="F40" i="25"/>
  <c r="F44" i="25"/>
  <c r="N45" i="25"/>
  <c r="O47" i="25"/>
  <c r="N47" i="25"/>
  <c r="N49" i="25"/>
  <c r="N53" i="25"/>
  <c r="R41" i="25"/>
  <c r="D41" i="25" s="1"/>
  <c r="R45" i="25"/>
  <c r="D45" i="25" s="1"/>
  <c r="T47" i="25"/>
  <c r="J47" i="25" s="1"/>
  <c r="R49" i="25"/>
  <c r="D49" i="25" s="1"/>
  <c r="T51" i="25"/>
  <c r="J51" i="25" s="1"/>
  <c r="R53" i="25"/>
  <c r="D53" i="25" s="1"/>
  <c r="W32" i="12"/>
  <c r="W34" i="12"/>
  <c r="U35" i="12"/>
  <c r="U37" i="12"/>
  <c r="U38" i="12"/>
  <c r="U39" i="12"/>
  <c r="W41" i="12"/>
  <c r="S41" i="12" s="1"/>
  <c r="S42" i="12"/>
  <c r="W43" i="12"/>
  <c r="U43" i="12" s="1"/>
  <c r="W44" i="12"/>
  <c r="W45" i="12"/>
  <c r="W46" i="12"/>
  <c r="W47" i="12"/>
  <c r="T47" i="12" s="1"/>
  <c r="W48" i="12"/>
  <c r="W50" i="12"/>
  <c r="S51" i="12"/>
  <c r="W52" i="12"/>
  <c r="W53" i="12"/>
  <c r="T53" i="12" s="1"/>
  <c r="W6" i="12"/>
  <c r="T32" i="12"/>
  <c r="U32" i="12"/>
  <c r="V33" i="12"/>
  <c r="T35" i="12"/>
  <c r="U36" i="12"/>
  <c r="T39" i="12"/>
  <c r="S40" i="12"/>
  <c r="T40" i="12"/>
  <c r="S43" i="12"/>
  <c r="T44" i="12"/>
  <c r="V44" i="12"/>
  <c r="S47" i="12"/>
  <c r="U48" i="12"/>
  <c r="V48" i="12"/>
  <c r="T50" i="12"/>
  <c r="R51" i="12"/>
  <c r="T52" i="12"/>
  <c r="U52" i="12"/>
  <c r="W7" i="12"/>
  <c r="T7" i="12" s="1"/>
  <c r="W12" i="12"/>
  <c r="U12" i="12" s="1"/>
  <c r="W16" i="12"/>
  <c r="U16" i="12" s="1"/>
  <c r="W18" i="12"/>
  <c r="T18" i="12" s="1"/>
  <c r="W20" i="12"/>
  <c r="U20" i="12" s="1"/>
  <c r="W23" i="12"/>
  <c r="R23" i="12" s="1"/>
  <c r="W28" i="12"/>
  <c r="U28" i="12" s="1"/>
  <c r="D16" i="1"/>
  <c r="D20" i="1"/>
  <c r="G8" i="1"/>
  <c r="G9" i="1"/>
  <c r="E9" i="1" s="1"/>
  <c r="G10" i="1"/>
  <c r="E10" i="1" s="1"/>
  <c r="G11" i="1"/>
  <c r="G12" i="1"/>
  <c r="D12" i="1" s="1"/>
  <c r="G13" i="1"/>
  <c r="E13" i="1" s="1"/>
  <c r="G14" i="1"/>
  <c r="E14" i="1" s="1"/>
  <c r="G15" i="1"/>
  <c r="G16" i="1"/>
  <c r="C16" i="1" s="1"/>
  <c r="G17" i="1"/>
  <c r="D17" i="1" s="1"/>
  <c r="G18" i="1"/>
  <c r="D18" i="1" s="1"/>
  <c r="G19" i="1"/>
  <c r="E19" i="1" s="1"/>
  <c r="G20" i="1"/>
  <c r="C20" i="1" s="1"/>
  <c r="G21" i="1"/>
  <c r="E21" i="1" s="1"/>
  <c r="G22" i="1"/>
  <c r="C22" i="1" s="1"/>
  <c r="G23" i="1"/>
  <c r="G24" i="1"/>
  <c r="F24" i="1" s="1"/>
  <c r="G25" i="1"/>
  <c r="C25" i="1" s="1"/>
  <c r="G26" i="1"/>
  <c r="H26" i="1" s="1"/>
  <c r="I26" i="1" s="1"/>
  <c r="G6" i="1"/>
  <c r="G7" i="1"/>
  <c r="C7" i="1" s="1"/>
  <c r="G5" i="1"/>
  <c r="E5" i="1" s="1"/>
  <c r="H6" i="1"/>
  <c r="H12" i="1"/>
  <c r="I12" i="1" s="1"/>
  <c r="H32" i="1"/>
  <c r="I32" i="1" s="1"/>
  <c r="H33" i="1"/>
  <c r="I33" i="1" s="1"/>
  <c r="H34" i="1"/>
  <c r="I34" i="1" s="1"/>
  <c r="H35" i="1"/>
  <c r="I35" i="1" s="1"/>
  <c r="H36" i="1"/>
  <c r="I36" i="1" s="1"/>
  <c r="H37" i="1"/>
  <c r="I37" i="1" s="1"/>
  <c r="H38" i="1"/>
  <c r="I38" i="1" s="1"/>
  <c r="H39" i="1"/>
  <c r="I39" i="1" s="1"/>
  <c r="H40" i="1"/>
  <c r="I40" i="1" s="1"/>
  <c r="H41" i="1"/>
  <c r="I41" i="1" s="1"/>
  <c r="H42" i="1"/>
  <c r="I42" i="1" s="1"/>
  <c r="H43" i="1"/>
  <c r="I43" i="1" s="1"/>
  <c r="H44" i="1"/>
  <c r="I44" i="1" s="1"/>
  <c r="H45" i="1"/>
  <c r="I45" i="1" s="1"/>
  <c r="H46" i="1"/>
  <c r="I46" i="1" s="1"/>
  <c r="H47" i="1"/>
  <c r="I47" i="1" s="1"/>
  <c r="H48" i="1"/>
  <c r="I48" i="1" s="1"/>
  <c r="H49" i="1"/>
  <c r="I49" i="1" s="1"/>
  <c r="H50" i="1"/>
  <c r="I50" i="1" s="1"/>
  <c r="H51" i="1"/>
  <c r="I51" i="1" s="1"/>
  <c r="H52" i="1"/>
  <c r="I52" i="1" s="1"/>
  <c r="H53" i="1"/>
  <c r="I53" i="1" s="1"/>
  <c r="C50" i="1"/>
  <c r="D50" i="1"/>
  <c r="E50" i="1"/>
  <c r="F50" i="1"/>
  <c r="C51" i="1"/>
  <c r="D51" i="1"/>
  <c r="E51" i="1"/>
  <c r="F51" i="1"/>
  <c r="C52" i="1"/>
  <c r="D52" i="1"/>
  <c r="E52" i="1"/>
  <c r="F52" i="1"/>
  <c r="C53" i="1"/>
  <c r="D53" i="1"/>
  <c r="E53" i="1"/>
  <c r="F53" i="1"/>
  <c r="C33" i="1"/>
  <c r="D33" i="1"/>
  <c r="E33" i="1"/>
  <c r="F33" i="1"/>
  <c r="C34" i="1"/>
  <c r="D34" i="1"/>
  <c r="E34" i="1"/>
  <c r="F34" i="1"/>
  <c r="C35" i="1"/>
  <c r="D35" i="1"/>
  <c r="E35" i="1"/>
  <c r="F35" i="1"/>
  <c r="C36" i="1"/>
  <c r="D36" i="1"/>
  <c r="E36" i="1"/>
  <c r="F36" i="1"/>
  <c r="C37" i="1"/>
  <c r="D37" i="1"/>
  <c r="E37" i="1"/>
  <c r="F37" i="1"/>
  <c r="C38" i="1"/>
  <c r="D38" i="1"/>
  <c r="E38" i="1"/>
  <c r="F38" i="1"/>
  <c r="C39" i="1"/>
  <c r="D39" i="1"/>
  <c r="E39" i="1"/>
  <c r="F39" i="1"/>
  <c r="C40" i="1"/>
  <c r="D40" i="1"/>
  <c r="E40" i="1"/>
  <c r="F40" i="1"/>
  <c r="C41" i="1"/>
  <c r="D41" i="1"/>
  <c r="E41" i="1"/>
  <c r="F41" i="1"/>
  <c r="C42" i="1"/>
  <c r="D42" i="1"/>
  <c r="E42" i="1"/>
  <c r="F42" i="1"/>
  <c r="C43" i="1"/>
  <c r="D43" i="1"/>
  <c r="E43" i="1"/>
  <c r="F43" i="1"/>
  <c r="C44" i="1"/>
  <c r="D44" i="1"/>
  <c r="E44" i="1"/>
  <c r="F44" i="1"/>
  <c r="C45" i="1"/>
  <c r="D45" i="1"/>
  <c r="E45" i="1"/>
  <c r="F45" i="1"/>
  <c r="C46" i="1"/>
  <c r="D46" i="1"/>
  <c r="E46" i="1"/>
  <c r="F46" i="1"/>
  <c r="C47" i="1"/>
  <c r="D47" i="1"/>
  <c r="E47" i="1"/>
  <c r="F47" i="1"/>
  <c r="C48" i="1"/>
  <c r="D48" i="1"/>
  <c r="E48" i="1"/>
  <c r="F48" i="1"/>
  <c r="C49" i="1"/>
  <c r="D49" i="1"/>
  <c r="E49" i="1"/>
  <c r="F49" i="1"/>
  <c r="C32" i="1"/>
  <c r="D32" i="1"/>
  <c r="E32" i="1"/>
  <c r="F32" i="1"/>
  <c r="N47" i="29" l="1"/>
  <c r="O31" i="29"/>
  <c r="N23" i="29"/>
  <c r="L52" i="29"/>
  <c r="G31" i="29"/>
  <c r="E31" i="29" s="1"/>
  <c r="B31" i="29"/>
  <c r="N25" i="29"/>
  <c r="K43" i="29"/>
  <c r="C39" i="29"/>
  <c r="G53" i="29"/>
  <c r="F53" i="29" s="1"/>
  <c r="G39" i="29"/>
  <c r="F39" i="29" s="1"/>
  <c r="H8" i="29"/>
  <c r="K39" i="29"/>
  <c r="B35" i="29"/>
  <c r="M31" i="29"/>
  <c r="L31" i="29" s="1"/>
  <c r="G25" i="29"/>
  <c r="F25" i="29" s="1"/>
  <c r="M21" i="29"/>
  <c r="K21" i="29" s="1"/>
  <c r="B34" i="29"/>
  <c r="H34" i="29"/>
  <c r="P8" i="29"/>
  <c r="N8" i="29" s="1"/>
  <c r="B27" i="29"/>
  <c r="C27" i="29" s="1"/>
  <c r="P20" i="29"/>
  <c r="N20" i="29" s="1"/>
  <c r="M34" i="29"/>
  <c r="K34" i="29" s="1"/>
  <c r="G33" i="29"/>
  <c r="F33" i="29" s="1"/>
  <c r="M53" i="29"/>
  <c r="L53" i="29" s="1"/>
  <c r="M10" i="29"/>
  <c r="K10" i="29" s="1"/>
  <c r="I28" i="29"/>
  <c r="M12" i="29"/>
  <c r="K12" i="29" s="1"/>
  <c r="M25" i="29"/>
  <c r="L25" i="29" s="1"/>
  <c r="G21" i="29"/>
  <c r="F21" i="29" s="1"/>
  <c r="I50" i="26"/>
  <c r="F36" i="26"/>
  <c r="I10" i="26"/>
  <c r="V23" i="26"/>
  <c r="P23" i="26" s="1"/>
  <c r="O23" i="26" s="1"/>
  <c r="K18" i="26"/>
  <c r="S23" i="26"/>
  <c r="G23" i="26" s="1"/>
  <c r="U23" i="26"/>
  <c r="M23" i="26" s="1"/>
  <c r="F37" i="25"/>
  <c r="N51" i="25"/>
  <c r="K41" i="25"/>
  <c r="E47" i="25"/>
  <c r="I11" i="25"/>
  <c r="E50" i="28"/>
  <c r="E36" i="28"/>
  <c r="J45" i="28"/>
  <c r="I45" i="28" s="1"/>
  <c r="P43" i="28"/>
  <c r="N43" i="28" s="1"/>
  <c r="M48" i="28"/>
  <c r="K48" i="28" s="1"/>
  <c r="G34" i="28"/>
  <c r="E34" i="28" s="1"/>
  <c r="J37" i="28"/>
  <c r="I37" i="28" s="1"/>
  <c r="E45" i="28"/>
  <c r="N22" i="28"/>
  <c r="M45" i="28"/>
  <c r="K45" i="28" s="1"/>
  <c r="D37" i="28"/>
  <c r="C37" i="28" s="1"/>
  <c r="G37" i="28"/>
  <c r="E37" i="28" s="1"/>
  <c r="J31" i="28"/>
  <c r="I31" i="28" s="1"/>
  <c r="D23" i="1"/>
  <c r="H23" i="1"/>
  <c r="E23" i="1"/>
  <c r="E34" i="25"/>
  <c r="F34" i="25"/>
  <c r="H49" i="26"/>
  <c r="I53" i="29"/>
  <c r="H53" i="29"/>
  <c r="U18" i="29"/>
  <c r="M18" i="29" s="1"/>
  <c r="V18" i="29"/>
  <c r="P18" i="29" s="1"/>
  <c r="R18" i="29"/>
  <c r="T18" i="29"/>
  <c r="I51" i="29"/>
  <c r="H51" i="29"/>
  <c r="N12" i="29"/>
  <c r="O12" i="29"/>
  <c r="V6" i="29"/>
  <c r="P6" i="29" s="1"/>
  <c r="S6" i="29"/>
  <c r="G6" i="29" s="1"/>
  <c r="E6" i="29" s="1"/>
  <c r="R6" i="29"/>
  <c r="U6" i="29"/>
  <c r="I12" i="27"/>
  <c r="H12" i="27"/>
  <c r="H7" i="27"/>
  <c r="I7" i="27"/>
  <c r="S23" i="28"/>
  <c r="T23" i="28"/>
  <c r="U23" i="28"/>
  <c r="L23" i="28" s="1"/>
  <c r="C34" i="28"/>
  <c r="B34" i="28"/>
  <c r="L34" i="28"/>
  <c r="K34" i="28"/>
  <c r="R27" i="27"/>
  <c r="D27" i="27" s="1"/>
  <c r="B27" i="27" s="1"/>
  <c r="C27" i="27" s="1"/>
  <c r="S27" i="27"/>
  <c r="G27" i="27" s="1"/>
  <c r="U27" i="27"/>
  <c r="M27" i="27" s="1"/>
  <c r="H6" i="27"/>
  <c r="I6" i="27"/>
  <c r="T21" i="27"/>
  <c r="J21" i="27" s="1"/>
  <c r="S21" i="27"/>
  <c r="G21" i="27" s="1"/>
  <c r="V21" i="27"/>
  <c r="P21" i="27" s="1"/>
  <c r="R21" i="27"/>
  <c r="D21" i="27" s="1"/>
  <c r="B21" i="27" s="1"/>
  <c r="C21" i="27" s="1"/>
  <c r="U21" i="27"/>
  <c r="M21" i="27" s="1"/>
  <c r="O15" i="28"/>
  <c r="N15" i="28"/>
  <c r="C10" i="26"/>
  <c r="C11" i="1"/>
  <c r="D11" i="1"/>
  <c r="H11" i="1"/>
  <c r="I11" i="1" s="1"/>
  <c r="F19" i="1"/>
  <c r="R9" i="29"/>
  <c r="B9" i="29" s="1"/>
  <c r="C9" i="29" s="1"/>
  <c r="S9" i="29"/>
  <c r="G9" i="29" s="1"/>
  <c r="E9" i="29" s="1"/>
  <c r="T9" i="29"/>
  <c r="I9" i="29" s="1"/>
  <c r="U9" i="29"/>
  <c r="N34" i="29"/>
  <c r="O34" i="29"/>
  <c r="T22" i="25"/>
  <c r="J22" i="25" s="1"/>
  <c r="U22" i="25"/>
  <c r="M22" i="25" s="1"/>
  <c r="R22" i="25"/>
  <c r="D22" i="25" s="1"/>
  <c r="B22" i="25" s="1"/>
  <c r="C22" i="25" s="1"/>
  <c r="V22" i="25"/>
  <c r="P22" i="25" s="1"/>
  <c r="L47" i="25"/>
  <c r="K47" i="25"/>
  <c r="I23" i="1"/>
  <c r="L45" i="25"/>
  <c r="H19" i="1"/>
  <c r="I19" i="1" s="1"/>
  <c r="R33" i="12"/>
  <c r="W8" i="12"/>
  <c r="U8" i="12" s="1"/>
  <c r="U33" i="12"/>
  <c r="L31" i="25"/>
  <c r="O53" i="26"/>
  <c r="O8" i="26"/>
  <c r="T27" i="27"/>
  <c r="J27" i="27" s="1"/>
  <c r="C39" i="27"/>
  <c r="S18" i="29"/>
  <c r="T6" i="29"/>
  <c r="H6" i="29" s="1"/>
  <c r="E6" i="1"/>
  <c r="D6" i="1"/>
  <c r="I6" i="1"/>
  <c r="L10" i="26"/>
  <c r="K10" i="26"/>
  <c r="S22" i="25"/>
  <c r="G22" i="25" s="1"/>
  <c r="E22" i="25" s="1"/>
  <c r="T49" i="12"/>
  <c r="W24" i="12"/>
  <c r="U24" i="12" s="1"/>
  <c r="U49" i="12"/>
  <c r="R45" i="12"/>
  <c r="S45" i="12"/>
  <c r="D8" i="1"/>
  <c r="E8" i="1"/>
  <c r="H8" i="1"/>
  <c r="I8" i="1" s="1"/>
  <c r="C24" i="1"/>
  <c r="U53" i="12"/>
  <c r="V45" i="12"/>
  <c r="T41" i="12"/>
  <c r="T37" i="12"/>
  <c r="S52" i="12"/>
  <c r="V52" i="12"/>
  <c r="R52" i="12"/>
  <c r="W27" i="12"/>
  <c r="R27" i="12" s="1"/>
  <c r="T48" i="12"/>
  <c r="R48" i="12"/>
  <c r="S48" i="12"/>
  <c r="U44" i="12"/>
  <c r="R44" i="12"/>
  <c r="S44" i="12"/>
  <c r="W19" i="12"/>
  <c r="T19" i="12" s="1"/>
  <c r="R40" i="12"/>
  <c r="U40" i="12"/>
  <c r="R36" i="12"/>
  <c r="S36" i="12"/>
  <c r="T36" i="12"/>
  <c r="W11" i="12"/>
  <c r="T11" i="12" s="1"/>
  <c r="R32" i="12"/>
  <c r="S32" i="12"/>
  <c r="B51" i="25"/>
  <c r="K15" i="25"/>
  <c r="R23" i="28"/>
  <c r="C13" i="28"/>
  <c r="N13" i="28"/>
  <c r="O13" i="28"/>
  <c r="T25" i="26"/>
  <c r="J25" i="26" s="1"/>
  <c r="S25" i="26"/>
  <c r="G25" i="26" s="1"/>
  <c r="R25" i="26"/>
  <c r="D25" i="26" s="1"/>
  <c r="B25" i="26" s="1"/>
  <c r="C25" i="26" s="1"/>
  <c r="V25" i="26"/>
  <c r="P25" i="26" s="1"/>
  <c r="U25" i="26"/>
  <c r="M25" i="26" s="1"/>
  <c r="B38" i="27"/>
  <c r="T18" i="25"/>
  <c r="J18" i="25" s="1"/>
  <c r="R18" i="25"/>
  <c r="D18" i="25" s="1"/>
  <c r="B18" i="25" s="1"/>
  <c r="C18" i="25" s="1"/>
  <c r="V18" i="25"/>
  <c r="P18" i="25" s="1"/>
  <c r="B47" i="25"/>
  <c r="F51" i="25"/>
  <c r="E10" i="25"/>
  <c r="U12" i="25"/>
  <c r="M12" i="25" s="1"/>
  <c r="N48" i="26"/>
  <c r="H11" i="26"/>
  <c r="N18" i="27"/>
  <c r="K12" i="27"/>
  <c r="V28" i="28"/>
  <c r="O28" i="28" s="1"/>
  <c r="F28" i="28"/>
  <c r="O12" i="26"/>
  <c r="N12" i="26"/>
  <c r="U14" i="29"/>
  <c r="M14" i="29" s="1"/>
  <c r="R14" i="29"/>
  <c r="V14" i="29"/>
  <c r="P14" i="29" s="1"/>
  <c r="U6" i="28"/>
  <c r="T6" i="28"/>
  <c r="E46" i="27"/>
  <c r="F46" i="27"/>
  <c r="V51" i="12"/>
  <c r="U18" i="25"/>
  <c r="M18" i="25" s="1"/>
  <c r="K6" i="27"/>
  <c r="S6" i="28"/>
  <c r="F6" i="28" s="1"/>
  <c r="T28" i="28"/>
  <c r="K53" i="29"/>
  <c r="S9" i="28"/>
  <c r="U9" i="28"/>
  <c r="T9" i="28"/>
  <c r="R9" i="28"/>
  <c r="V9" i="28"/>
  <c r="T12" i="28"/>
  <c r="U12" i="28"/>
  <c r="R12" i="28"/>
  <c r="B12" i="28" s="1"/>
  <c r="C12" i="28" s="1"/>
  <c r="V12" i="28"/>
  <c r="S12" i="28"/>
  <c r="L8" i="29"/>
  <c r="K8" i="29"/>
  <c r="C48" i="29"/>
  <c r="B48" i="29"/>
  <c r="I38" i="29"/>
  <c r="H38" i="29"/>
  <c r="H14" i="29"/>
  <c r="I14" i="29"/>
  <c r="C44" i="29"/>
  <c r="B44" i="29"/>
  <c r="K40" i="29"/>
  <c r="L40" i="29"/>
  <c r="B22" i="29"/>
  <c r="C22" i="29" s="1"/>
  <c r="E26" i="29"/>
  <c r="F26" i="29"/>
  <c r="O17" i="29"/>
  <c r="N17" i="29"/>
  <c r="O52" i="29"/>
  <c r="N52" i="29"/>
  <c r="C46" i="29"/>
  <c r="B46" i="29"/>
  <c r="C36" i="29"/>
  <c r="B36" i="29"/>
  <c r="L27" i="29"/>
  <c r="K27" i="29"/>
  <c r="F14" i="29"/>
  <c r="E14" i="29"/>
  <c r="B12" i="29"/>
  <c r="C12" i="29" s="1"/>
  <c r="O44" i="29"/>
  <c r="N44" i="29"/>
  <c r="E40" i="29"/>
  <c r="F40" i="29"/>
  <c r="E22" i="29"/>
  <c r="F22" i="29"/>
  <c r="I6" i="29"/>
  <c r="K42" i="29"/>
  <c r="L42" i="29"/>
  <c r="O42" i="29"/>
  <c r="N42" i="29"/>
  <c r="I17" i="29"/>
  <c r="H17" i="29"/>
  <c r="C52" i="29"/>
  <c r="B52" i="29"/>
  <c r="L50" i="29"/>
  <c r="K50" i="29"/>
  <c r="O46" i="29"/>
  <c r="N46" i="29"/>
  <c r="O38" i="29"/>
  <c r="N38" i="29"/>
  <c r="O36" i="29"/>
  <c r="N36" i="29"/>
  <c r="L33" i="29"/>
  <c r="K33" i="29"/>
  <c r="F10" i="29"/>
  <c r="E10" i="29"/>
  <c r="E44" i="29"/>
  <c r="F44" i="29"/>
  <c r="I44" i="29"/>
  <c r="H44" i="29"/>
  <c r="T7" i="29"/>
  <c r="S7" i="29"/>
  <c r="G7" i="29" s="1"/>
  <c r="V7" i="29"/>
  <c r="P7" i="29" s="1"/>
  <c r="U7" i="29"/>
  <c r="M7" i="29" s="1"/>
  <c r="R7" i="29"/>
  <c r="C32" i="29"/>
  <c r="B32" i="29"/>
  <c r="C40" i="29"/>
  <c r="B40" i="29"/>
  <c r="E42" i="29"/>
  <c r="F42" i="29"/>
  <c r="L26" i="29"/>
  <c r="K26" i="29"/>
  <c r="L17" i="29"/>
  <c r="K17" i="29"/>
  <c r="O50" i="29"/>
  <c r="N50" i="29"/>
  <c r="L46" i="29"/>
  <c r="K46" i="29"/>
  <c r="L23" i="29"/>
  <c r="K23" i="29"/>
  <c r="B20" i="29"/>
  <c r="C20" i="29" s="1"/>
  <c r="I32" i="29"/>
  <c r="H32" i="29"/>
  <c r="B13" i="29"/>
  <c r="C13" i="29" s="1"/>
  <c r="I40" i="29"/>
  <c r="H40" i="29"/>
  <c r="C42" i="29"/>
  <c r="B42" i="29"/>
  <c r="O26" i="29"/>
  <c r="N26" i="29"/>
  <c r="I50" i="29"/>
  <c r="H50" i="29"/>
  <c r="C38" i="29"/>
  <c r="B38" i="29"/>
  <c r="H33" i="29"/>
  <c r="I33" i="29"/>
  <c r="T19" i="29"/>
  <c r="R19" i="29"/>
  <c r="S19" i="29"/>
  <c r="G19" i="29" s="1"/>
  <c r="V19" i="29"/>
  <c r="P19" i="29" s="1"/>
  <c r="U19" i="29"/>
  <c r="M19" i="29" s="1"/>
  <c r="L32" i="29"/>
  <c r="K32" i="29"/>
  <c r="O13" i="29"/>
  <c r="N13" i="29"/>
  <c r="O22" i="29"/>
  <c r="N22" i="29"/>
  <c r="O9" i="29"/>
  <c r="N9" i="29"/>
  <c r="O48" i="29"/>
  <c r="N48" i="29"/>
  <c r="C50" i="29"/>
  <c r="B50" i="29"/>
  <c r="I46" i="29"/>
  <c r="H46" i="29"/>
  <c r="I36" i="29"/>
  <c r="H36" i="29"/>
  <c r="B16" i="29"/>
  <c r="C16" i="29" s="1"/>
  <c r="B8" i="29"/>
  <c r="C8" i="29" s="1"/>
  <c r="K44" i="29"/>
  <c r="L44" i="29"/>
  <c r="E32" i="29"/>
  <c r="F32" i="29"/>
  <c r="O32" i="29"/>
  <c r="N32" i="29"/>
  <c r="E17" i="29"/>
  <c r="F17" i="29"/>
  <c r="L13" i="29"/>
  <c r="K13" i="29"/>
  <c r="T15" i="29"/>
  <c r="V15" i="29"/>
  <c r="P15" i="29" s="1"/>
  <c r="S15" i="29"/>
  <c r="G15" i="29" s="1"/>
  <c r="R15" i="29"/>
  <c r="U15" i="29"/>
  <c r="M15" i="29" s="1"/>
  <c r="O40" i="29"/>
  <c r="N40" i="29"/>
  <c r="L22" i="29"/>
  <c r="K22" i="29"/>
  <c r="I42" i="29"/>
  <c r="H42" i="29"/>
  <c r="B26" i="29"/>
  <c r="C26" i="29" s="1"/>
  <c r="B17" i="29"/>
  <c r="C17" i="29" s="1"/>
  <c r="I50" i="28"/>
  <c r="H50" i="28"/>
  <c r="O38" i="28"/>
  <c r="N38" i="28"/>
  <c r="L22" i="28"/>
  <c r="K22" i="28"/>
  <c r="I17" i="28"/>
  <c r="H17" i="28"/>
  <c r="T8" i="28"/>
  <c r="S8" i="28"/>
  <c r="R8" i="28"/>
  <c r="V8" i="28"/>
  <c r="U8" i="28"/>
  <c r="N33" i="28"/>
  <c r="O33" i="28"/>
  <c r="N32" i="28"/>
  <c r="O32" i="28"/>
  <c r="E23" i="28"/>
  <c r="F23" i="28"/>
  <c r="L27" i="28"/>
  <c r="K27" i="28"/>
  <c r="C48" i="28"/>
  <c r="B48" i="28"/>
  <c r="C44" i="28"/>
  <c r="B44" i="28"/>
  <c r="K36" i="28"/>
  <c r="L36" i="28"/>
  <c r="L50" i="28"/>
  <c r="K50" i="28"/>
  <c r="E40" i="28"/>
  <c r="F40" i="28"/>
  <c r="I40" i="28"/>
  <c r="H40" i="28"/>
  <c r="F24" i="28"/>
  <c r="E24" i="28"/>
  <c r="K38" i="28"/>
  <c r="L38" i="28"/>
  <c r="B23" i="28"/>
  <c r="C23" i="28" s="1"/>
  <c r="V21" i="28"/>
  <c r="R21" i="28"/>
  <c r="T21" i="28"/>
  <c r="S21" i="28"/>
  <c r="U21" i="28"/>
  <c r="H18" i="28"/>
  <c r="I18" i="28"/>
  <c r="K17" i="28"/>
  <c r="L17" i="28"/>
  <c r="L14" i="28"/>
  <c r="K14" i="28"/>
  <c r="O10" i="28"/>
  <c r="N10" i="28"/>
  <c r="H15" i="28"/>
  <c r="I15" i="28"/>
  <c r="H11" i="28"/>
  <c r="I11" i="28"/>
  <c r="U7" i="28"/>
  <c r="S7" i="28"/>
  <c r="R7" i="28"/>
  <c r="V7" i="28"/>
  <c r="T7" i="28"/>
  <c r="F33" i="28"/>
  <c r="E33" i="28"/>
  <c r="E32" i="28"/>
  <c r="F32" i="28"/>
  <c r="O23" i="28"/>
  <c r="N23" i="28"/>
  <c r="B28" i="28"/>
  <c r="C28" i="28" s="1"/>
  <c r="B27" i="28"/>
  <c r="C27" i="28" s="1"/>
  <c r="I26" i="28"/>
  <c r="H26" i="28"/>
  <c r="L46" i="28"/>
  <c r="K46" i="28"/>
  <c r="O42" i="28"/>
  <c r="N42" i="28"/>
  <c r="I36" i="28"/>
  <c r="H36" i="28"/>
  <c r="O40" i="28"/>
  <c r="N40" i="28"/>
  <c r="E38" i="28"/>
  <c r="F38" i="28"/>
  <c r="I19" i="28"/>
  <c r="H19" i="28"/>
  <c r="B15" i="28"/>
  <c r="C15" i="28" s="1"/>
  <c r="B10" i="28"/>
  <c r="C10" i="28" s="1"/>
  <c r="L32" i="28"/>
  <c r="K32" i="28"/>
  <c r="I28" i="28"/>
  <c r="H28" i="28"/>
  <c r="O26" i="28"/>
  <c r="N26" i="28"/>
  <c r="I46" i="28"/>
  <c r="H46" i="28"/>
  <c r="O52" i="28"/>
  <c r="N52" i="28"/>
  <c r="O44" i="28"/>
  <c r="N44" i="28"/>
  <c r="I42" i="28"/>
  <c r="H42" i="28"/>
  <c r="B36" i="28"/>
  <c r="C36" i="28"/>
  <c r="C50" i="28"/>
  <c r="B50" i="28"/>
  <c r="K40" i="28"/>
  <c r="L40" i="28"/>
  <c r="K24" i="28"/>
  <c r="L24" i="28"/>
  <c r="I38" i="28"/>
  <c r="H38" i="28"/>
  <c r="F22" i="28"/>
  <c r="E22" i="28"/>
  <c r="K19" i="28"/>
  <c r="L19" i="28"/>
  <c r="O18" i="28"/>
  <c r="N18" i="28"/>
  <c r="B17" i="28"/>
  <c r="C17" i="28" s="1"/>
  <c r="B14" i="28"/>
  <c r="C14" i="28" s="1"/>
  <c r="L15" i="28"/>
  <c r="K15" i="28"/>
  <c r="L11" i="28"/>
  <c r="K11" i="28"/>
  <c r="B6" i="28"/>
  <c r="C6" i="28" s="1"/>
  <c r="H33" i="28"/>
  <c r="I33" i="28"/>
  <c r="I32" i="28"/>
  <c r="H32" i="28"/>
  <c r="H23" i="28"/>
  <c r="I23" i="28"/>
  <c r="K28" i="28"/>
  <c r="L28" i="28"/>
  <c r="H27" i="28"/>
  <c r="I27" i="28"/>
  <c r="L26" i="28"/>
  <c r="K26" i="28"/>
  <c r="C46" i="28"/>
  <c r="B46" i="28"/>
  <c r="O48" i="28"/>
  <c r="N48" i="28"/>
  <c r="C52" i="28"/>
  <c r="B52" i="28"/>
  <c r="I44" i="28"/>
  <c r="H44" i="28"/>
  <c r="C42" i="28"/>
  <c r="B42" i="28"/>
  <c r="O36" i="28"/>
  <c r="N36" i="28"/>
  <c r="S25" i="28"/>
  <c r="U25" i="28"/>
  <c r="T25" i="28"/>
  <c r="R25" i="28"/>
  <c r="V25" i="28"/>
  <c r="O50" i="28"/>
  <c r="N50" i="28"/>
  <c r="C40" i="28"/>
  <c r="B40" i="28"/>
  <c r="H24" i="28"/>
  <c r="I24" i="28"/>
  <c r="C38" i="28"/>
  <c r="B38" i="28"/>
  <c r="E46" i="28"/>
  <c r="F46" i="28"/>
  <c r="H22" i="28"/>
  <c r="I22" i="28"/>
  <c r="O19" i="28"/>
  <c r="N19" i="28"/>
  <c r="L18" i="28"/>
  <c r="K18" i="28"/>
  <c r="O17" i="28"/>
  <c r="N17" i="28"/>
  <c r="N14" i="28"/>
  <c r="O14" i="28"/>
  <c r="B11" i="28"/>
  <c r="C11" i="28" s="1"/>
  <c r="O6" i="28"/>
  <c r="N6" i="28"/>
  <c r="C33" i="28"/>
  <c r="B33" i="28"/>
  <c r="L33" i="28"/>
  <c r="K33" i="28"/>
  <c r="C32" i="28"/>
  <c r="B32" i="28"/>
  <c r="O27" i="28"/>
  <c r="N27" i="28"/>
  <c r="B26" i="28"/>
  <c r="C26" i="28" s="1"/>
  <c r="O46" i="28"/>
  <c r="N46" i="28"/>
  <c r="L53" i="27"/>
  <c r="K53" i="27"/>
  <c r="O38" i="27"/>
  <c r="N38" i="27"/>
  <c r="I40" i="27"/>
  <c r="H40" i="27"/>
  <c r="L32" i="27"/>
  <c r="K32" i="27"/>
  <c r="L16" i="27"/>
  <c r="K16" i="27"/>
  <c r="I50" i="27"/>
  <c r="H50" i="27"/>
  <c r="O20" i="27"/>
  <c r="N20" i="27"/>
  <c r="L9" i="27"/>
  <c r="K9" i="27"/>
  <c r="L24" i="27"/>
  <c r="K24" i="27"/>
  <c r="C52" i="27"/>
  <c r="B52" i="27"/>
  <c r="I46" i="27"/>
  <c r="H46" i="27"/>
  <c r="I36" i="27"/>
  <c r="H36" i="27"/>
  <c r="C40" i="27"/>
  <c r="B40" i="27"/>
  <c r="B14" i="27"/>
  <c r="C14" i="27" s="1"/>
  <c r="N26" i="27"/>
  <c r="O26" i="27"/>
  <c r="O23" i="27"/>
  <c r="N23" i="27"/>
  <c r="B9" i="27"/>
  <c r="C9" i="27" s="1"/>
  <c r="E19" i="27"/>
  <c r="F19" i="27"/>
  <c r="L46" i="27"/>
  <c r="K46" i="27"/>
  <c r="K36" i="27"/>
  <c r="L36" i="27"/>
  <c r="K42" i="27"/>
  <c r="L42" i="27"/>
  <c r="B18" i="27"/>
  <c r="C18" i="27"/>
  <c r="L27" i="27"/>
  <c r="K27" i="27"/>
  <c r="L33" i="27"/>
  <c r="K33" i="27"/>
  <c r="B26" i="27"/>
  <c r="C26" i="27" s="1"/>
  <c r="O32" i="27"/>
  <c r="N32" i="27"/>
  <c r="F10" i="27"/>
  <c r="E10" i="27"/>
  <c r="E50" i="27"/>
  <c r="F50" i="27"/>
  <c r="C50" i="27"/>
  <c r="B50" i="27"/>
  <c r="E23" i="27"/>
  <c r="F23" i="27"/>
  <c r="L20" i="27"/>
  <c r="K20" i="27"/>
  <c r="O13" i="27"/>
  <c r="N13" i="27"/>
  <c r="O9" i="27"/>
  <c r="N9" i="27"/>
  <c r="O24" i="27"/>
  <c r="N24" i="27"/>
  <c r="L19" i="27"/>
  <c r="K19" i="27"/>
  <c r="C48" i="27"/>
  <c r="B48" i="27"/>
  <c r="L45" i="27"/>
  <c r="K45" i="27"/>
  <c r="B35" i="27"/>
  <c r="C35" i="27"/>
  <c r="O46" i="27"/>
  <c r="N46" i="27"/>
  <c r="L37" i="27"/>
  <c r="K37" i="27"/>
  <c r="O36" i="27"/>
  <c r="N36" i="27"/>
  <c r="E41" i="27"/>
  <c r="F41" i="27"/>
  <c r="O27" i="27"/>
  <c r="N27" i="27"/>
  <c r="O33" i="27"/>
  <c r="N33" i="27"/>
  <c r="L26" i="27"/>
  <c r="K26" i="27"/>
  <c r="H10" i="27"/>
  <c r="I10" i="27"/>
  <c r="B23" i="27"/>
  <c r="C23" i="27" s="1"/>
  <c r="L13" i="27"/>
  <c r="K13" i="27"/>
  <c r="O19" i="27"/>
  <c r="N19" i="27"/>
  <c r="B45" i="27"/>
  <c r="C45" i="27"/>
  <c r="B31" i="27"/>
  <c r="C31" i="27"/>
  <c r="I38" i="27"/>
  <c r="H38" i="27"/>
  <c r="E42" i="27"/>
  <c r="F42" i="27"/>
  <c r="H41" i="27"/>
  <c r="I41" i="27"/>
  <c r="B22" i="27"/>
  <c r="C22" i="27" s="1"/>
  <c r="H27" i="27"/>
  <c r="I27" i="27"/>
  <c r="H33" i="27"/>
  <c r="I33" i="27"/>
  <c r="B32" i="27"/>
  <c r="C32" i="27"/>
  <c r="F16" i="27"/>
  <c r="E16" i="27"/>
  <c r="L10" i="27"/>
  <c r="K10" i="27"/>
  <c r="L50" i="27"/>
  <c r="K50" i="27"/>
  <c r="H20" i="27"/>
  <c r="I20" i="27"/>
  <c r="B13" i="27"/>
  <c r="C13" i="27" s="1"/>
  <c r="E24" i="27"/>
  <c r="F24" i="27"/>
  <c r="B53" i="27"/>
  <c r="C53" i="27"/>
  <c r="N45" i="27"/>
  <c r="O45" i="27"/>
  <c r="B44" i="27"/>
  <c r="C44" i="27"/>
  <c r="H37" i="27"/>
  <c r="I37" i="27"/>
  <c r="L41" i="27"/>
  <c r="K41" i="27"/>
  <c r="N40" i="27"/>
  <c r="O40" i="27"/>
  <c r="O14" i="27"/>
  <c r="N14" i="27"/>
  <c r="O16" i="27"/>
  <c r="N16" i="27"/>
  <c r="B49" i="27"/>
  <c r="C49" i="27"/>
  <c r="L49" i="27"/>
  <c r="K49" i="27"/>
  <c r="N44" i="27"/>
  <c r="O44" i="27"/>
  <c r="C46" i="27"/>
  <c r="B46" i="27"/>
  <c r="K38" i="27"/>
  <c r="L38" i="27"/>
  <c r="O37" i="27"/>
  <c r="N37" i="27"/>
  <c r="B36" i="27"/>
  <c r="C36" i="27"/>
  <c r="I42" i="27"/>
  <c r="H42" i="27"/>
  <c r="E40" i="27"/>
  <c r="F40" i="27"/>
  <c r="E27" i="27"/>
  <c r="F27" i="27"/>
  <c r="S8" i="27"/>
  <c r="G8" i="27" s="1"/>
  <c r="V8" i="27"/>
  <c r="P8" i="27" s="1"/>
  <c r="R8" i="27"/>
  <c r="D8" i="27" s="1"/>
  <c r="U8" i="27"/>
  <c r="M8" i="27" s="1"/>
  <c r="T8" i="27"/>
  <c r="J8" i="27" s="1"/>
  <c r="E33" i="27"/>
  <c r="F33" i="27"/>
  <c r="F26" i="27"/>
  <c r="E26" i="27"/>
  <c r="E32" i="27"/>
  <c r="F32" i="27"/>
  <c r="I23" i="27"/>
  <c r="H23" i="27"/>
  <c r="H16" i="27"/>
  <c r="I16" i="27"/>
  <c r="B10" i="27"/>
  <c r="C10" i="27" s="1"/>
  <c r="T25" i="27"/>
  <c r="J25" i="27" s="1"/>
  <c r="S25" i="27"/>
  <c r="G25" i="27" s="1"/>
  <c r="V25" i="27"/>
  <c r="P25" i="27" s="1"/>
  <c r="U25" i="27"/>
  <c r="M25" i="27" s="1"/>
  <c r="R25" i="27"/>
  <c r="D25" i="27" s="1"/>
  <c r="O50" i="27"/>
  <c r="N50" i="27"/>
  <c r="L23" i="27"/>
  <c r="K23" i="27"/>
  <c r="E20" i="27"/>
  <c r="F20" i="27"/>
  <c r="H24" i="27"/>
  <c r="I24" i="27"/>
  <c r="B19" i="27"/>
  <c r="C19" i="27" s="1"/>
  <c r="C43" i="26"/>
  <c r="B43" i="26"/>
  <c r="L36" i="26"/>
  <c r="K36" i="26"/>
  <c r="E40" i="26"/>
  <c r="F40" i="26"/>
  <c r="C52" i="26"/>
  <c r="B52" i="26"/>
  <c r="E47" i="26"/>
  <c r="F47" i="26"/>
  <c r="B39" i="26"/>
  <c r="C39" i="26"/>
  <c r="N32" i="26"/>
  <c r="O32" i="26"/>
  <c r="S6" i="26"/>
  <c r="G6" i="26" s="1"/>
  <c r="T6" i="26"/>
  <c r="J6" i="26" s="1"/>
  <c r="R6" i="26"/>
  <c r="D6" i="26" s="1"/>
  <c r="V6" i="26"/>
  <c r="P6" i="26" s="1"/>
  <c r="U6" i="26"/>
  <c r="M6" i="26" s="1"/>
  <c r="F20" i="26"/>
  <c r="E20" i="26"/>
  <c r="F13" i="26"/>
  <c r="E13" i="26"/>
  <c r="E15" i="26"/>
  <c r="F15" i="26"/>
  <c r="O11" i="26"/>
  <c r="N11" i="26"/>
  <c r="I27" i="26"/>
  <c r="H27" i="26"/>
  <c r="B7" i="26"/>
  <c r="C7" i="26" s="1"/>
  <c r="O16" i="26"/>
  <c r="N16" i="26"/>
  <c r="O15" i="26"/>
  <c r="N15" i="26"/>
  <c r="H53" i="26"/>
  <c r="I53" i="26"/>
  <c r="E48" i="26"/>
  <c r="F48" i="26"/>
  <c r="L40" i="26"/>
  <c r="K40" i="26"/>
  <c r="O52" i="26"/>
  <c r="N52" i="26"/>
  <c r="S22" i="26"/>
  <c r="G22" i="26" s="1"/>
  <c r="V22" i="26"/>
  <c r="P22" i="26" s="1"/>
  <c r="R22" i="26"/>
  <c r="D22" i="26" s="1"/>
  <c r="U22" i="26"/>
  <c r="M22" i="26" s="1"/>
  <c r="T22" i="26"/>
  <c r="J22" i="26" s="1"/>
  <c r="O47" i="26"/>
  <c r="N47" i="26"/>
  <c r="C41" i="26"/>
  <c r="B41" i="26"/>
  <c r="S14" i="26"/>
  <c r="G14" i="26" s="1"/>
  <c r="U14" i="26"/>
  <c r="M14" i="26" s="1"/>
  <c r="T14" i="26"/>
  <c r="J14" i="26" s="1"/>
  <c r="R14" i="26"/>
  <c r="D14" i="26" s="1"/>
  <c r="V14" i="26"/>
  <c r="P14" i="26" s="1"/>
  <c r="N39" i="26"/>
  <c r="O39" i="26"/>
  <c r="K33" i="26"/>
  <c r="L33" i="26"/>
  <c r="F32" i="26"/>
  <c r="E32" i="26"/>
  <c r="L31" i="26"/>
  <c r="K31" i="26"/>
  <c r="N31" i="26"/>
  <c r="O31" i="26"/>
  <c r="H20" i="26"/>
  <c r="I20" i="26"/>
  <c r="B19" i="26"/>
  <c r="C19" i="26" s="1"/>
  <c r="K17" i="26"/>
  <c r="L17" i="26"/>
  <c r="F12" i="26"/>
  <c r="E12" i="26"/>
  <c r="K9" i="26"/>
  <c r="L9" i="26"/>
  <c r="E24" i="26"/>
  <c r="F24" i="26"/>
  <c r="B13" i="26"/>
  <c r="C13" i="26" s="1"/>
  <c r="F8" i="26"/>
  <c r="E8" i="26"/>
  <c r="O26" i="26"/>
  <c r="N26" i="26"/>
  <c r="C17" i="26"/>
  <c r="B17" i="26"/>
  <c r="O17" i="26"/>
  <c r="N17" i="26"/>
  <c r="E16" i="26"/>
  <c r="F16" i="26"/>
  <c r="B27" i="26"/>
  <c r="C27" i="26" s="1"/>
  <c r="E23" i="26"/>
  <c r="F23" i="26"/>
  <c r="K13" i="26"/>
  <c r="L13" i="26"/>
  <c r="N7" i="26"/>
  <c r="O7" i="26"/>
  <c r="L16" i="26"/>
  <c r="K16" i="26"/>
  <c r="B51" i="26"/>
  <c r="C51" i="26"/>
  <c r="I37" i="26"/>
  <c r="H37" i="26"/>
  <c r="E35" i="26"/>
  <c r="F35" i="26"/>
  <c r="K48" i="26"/>
  <c r="L48" i="26"/>
  <c r="B35" i="26"/>
  <c r="C35" i="26"/>
  <c r="B40" i="26"/>
  <c r="C40" i="26"/>
  <c r="E52" i="26"/>
  <c r="F52" i="26"/>
  <c r="I52" i="26"/>
  <c r="H52" i="26"/>
  <c r="I47" i="26"/>
  <c r="H47" i="26"/>
  <c r="K41" i="26"/>
  <c r="L41" i="26"/>
  <c r="I39" i="26"/>
  <c r="H39" i="26"/>
  <c r="C33" i="26"/>
  <c r="B33" i="26"/>
  <c r="I33" i="26"/>
  <c r="H33" i="26"/>
  <c r="H32" i="26"/>
  <c r="I32" i="26"/>
  <c r="E31" i="26"/>
  <c r="F31" i="26"/>
  <c r="L20" i="26"/>
  <c r="K20" i="26"/>
  <c r="N19" i="26"/>
  <c r="O19" i="26"/>
  <c r="H16" i="26"/>
  <c r="I16" i="26"/>
  <c r="E11" i="26"/>
  <c r="F11" i="26"/>
  <c r="H8" i="26"/>
  <c r="I8" i="26"/>
  <c r="O24" i="26"/>
  <c r="N24" i="26"/>
  <c r="E7" i="26"/>
  <c r="F7" i="26"/>
  <c r="L26" i="26"/>
  <c r="K26" i="26"/>
  <c r="B16" i="26"/>
  <c r="C16" i="26" s="1"/>
  <c r="I17" i="26"/>
  <c r="H17" i="26"/>
  <c r="B12" i="26"/>
  <c r="C12" i="26" s="1"/>
  <c r="K27" i="26"/>
  <c r="L27" i="26"/>
  <c r="L23" i="26"/>
  <c r="K23" i="26"/>
  <c r="H13" i="26"/>
  <c r="I13" i="26"/>
  <c r="L15" i="26"/>
  <c r="K15" i="26"/>
  <c r="C47" i="26"/>
  <c r="B47" i="26"/>
  <c r="H41" i="26"/>
  <c r="I41" i="26"/>
  <c r="F33" i="26"/>
  <c r="E33" i="26"/>
  <c r="C31" i="26"/>
  <c r="B31" i="26"/>
  <c r="I19" i="26"/>
  <c r="H19" i="26"/>
  <c r="L24" i="26"/>
  <c r="K24" i="26"/>
  <c r="I26" i="26"/>
  <c r="H26" i="26"/>
  <c r="N43" i="26"/>
  <c r="O43" i="26"/>
  <c r="K37" i="26"/>
  <c r="L37" i="26"/>
  <c r="H36" i="26"/>
  <c r="I36" i="26"/>
  <c r="H48" i="26"/>
  <c r="I48" i="26"/>
  <c r="O35" i="26"/>
  <c r="N35" i="26"/>
  <c r="H40" i="26"/>
  <c r="I40" i="26"/>
  <c r="K52" i="26"/>
  <c r="L52" i="26"/>
  <c r="L47" i="26"/>
  <c r="K47" i="26"/>
  <c r="E41" i="26"/>
  <c r="F41" i="26"/>
  <c r="E39" i="26"/>
  <c r="F39" i="26"/>
  <c r="O33" i="26"/>
  <c r="N33" i="26"/>
  <c r="C32" i="26"/>
  <c r="B32" i="26"/>
  <c r="L32" i="26"/>
  <c r="K32" i="26"/>
  <c r="I31" i="26"/>
  <c r="H31" i="26"/>
  <c r="E19" i="26"/>
  <c r="F19" i="26"/>
  <c r="I15" i="26"/>
  <c r="H15" i="26"/>
  <c r="I7" i="26"/>
  <c r="H7" i="26"/>
  <c r="H24" i="26"/>
  <c r="I24" i="26"/>
  <c r="E9" i="26"/>
  <c r="F9" i="26"/>
  <c r="B26" i="26"/>
  <c r="C26" i="26" s="1"/>
  <c r="B11" i="26"/>
  <c r="C11" i="26" s="1"/>
  <c r="O27" i="26"/>
  <c r="N27" i="26"/>
  <c r="B23" i="26"/>
  <c r="C23" i="26" s="1"/>
  <c r="B8" i="26"/>
  <c r="C8" i="26" s="1"/>
  <c r="B15" i="26"/>
  <c r="C15" i="26" s="1"/>
  <c r="H47" i="25"/>
  <c r="I47" i="25"/>
  <c r="O43" i="25"/>
  <c r="N43" i="25"/>
  <c r="C33" i="25"/>
  <c r="B33" i="25"/>
  <c r="I16" i="25"/>
  <c r="H16" i="25"/>
  <c r="E27" i="25"/>
  <c r="F27" i="25"/>
  <c r="F18" i="25"/>
  <c r="E18" i="25"/>
  <c r="I50" i="25"/>
  <c r="H50" i="25"/>
  <c r="L38" i="25"/>
  <c r="K38" i="25"/>
  <c r="C46" i="25"/>
  <c r="B46" i="25"/>
  <c r="B12" i="25"/>
  <c r="C12" i="25" s="1"/>
  <c r="B45" i="25"/>
  <c r="C45" i="25"/>
  <c r="B42" i="25"/>
  <c r="C42" i="25"/>
  <c r="E20" i="25"/>
  <c r="F20" i="25"/>
  <c r="C32" i="25"/>
  <c r="B32" i="25"/>
  <c r="B20" i="25"/>
  <c r="C20" i="25" s="1"/>
  <c r="L50" i="25"/>
  <c r="K50" i="25"/>
  <c r="C39" i="25"/>
  <c r="B39" i="25"/>
  <c r="B38" i="25"/>
  <c r="C38" i="25"/>
  <c r="B16" i="25"/>
  <c r="C16" i="25" s="1"/>
  <c r="E46" i="25"/>
  <c r="F46" i="25"/>
  <c r="O28" i="25"/>
  <c r="N28" i="25"/>
  <c r="B14" i="25"/>
  <c r="C14" i="25" s="1"/>
  <c r="K6" i="25"/>
  <c r="L6" i="25"/>
  <c r="E14" i="25"/>
  <c r="F14" i="25"/>
  <c r="E12" i="25"/>
  <c r="F12" i="25"/>
  <c r="B41" i="25"/>
  <c r="C41" i="25"/>
  <c r="O42" i="25"/>
  <c r="N42" i="25"/>
  <c r="I26" i="25"/>
  <c r="H26" i="25"/>
  <c r="L42" i="25"/>
  <c r="K42" i="25"/>
  <c r="K28" i="25"/>
  <c r="L28" i="25"/>
  <c r="L37" i="25"/>
  <c r="K37" i="25"/>
  <c r="H33" i="25"/>
  <c r="I33" i="25"/>
  <c r="I32" i="25"/>
  <c r="H32" i="25"/>
  <c r="U21" i="25"/>
  <c r="M21" i="25" s="1"/>
  <c r="S21" i="25"/>
  <c r="G21" i="25" s="1"/>
  <c r="R21" i="25"/>
  <c r="D21" i="25" s="1"/>
  <c r="V21" i="25"/>
  <c r="P21" i="25" s="1"/>
  <c r="T21" i="25"/>
  <c r="J21" i="25" s="1"/>
  <c r="H39" i="25"/>
  <c r="I39" i="25"/>
  <c r="K24" i="25"/>
  <c r="L24" i="25"/>
  <c r="L27" i="25"/>
  <c r="K27" i="25"/>
  <c r="E6" i="25"/>
  <c r="F6" i="25"/>
  <c r="I14" i="25"/>
  <c r="H14" i="25"/>
  <c r="L13" i="25"/>
  <c r="K13" i="25"/>
  <c r="B53" i="25"/>
  <c r="C53" i="25"/>
  <c r="H43" i="25"/>
  <c r="I43" i="25"/>
  <c r="H27" i="25"/>
  <c r="I27" i="25"/>
  <c r="B37" i="25"/>
  <c r="C37" i="25"/>
  <c r="L33" i="25"/>
  <c r="K33" i="25"/>
  <c r="E26" i="25"/>
  <c r="F26" i="25"/>
  <c r="F17" i="25"/>
  <c r="E17" i="25"/>
  <c r="L39" i="25"/>
  <c r="K39" i="25"/>
  <c r="I24" i="25"/>
  <c r="H24" i="25"/>
  <c r="O46" i="25"/>
  <c r="N46" i="25"/>
  <c r="L26" i="25"/>
  <c r="K26" i="25"/>
  <c r="E13" i="25"/>
  <c r="F13" i="25"/>
  <c r="O12" i="25"/>
  <c r="N12" i="25"/>
  <c r="H51" i="25"/>
  <c r="I51" i="25"/>
  <c r="L43" i="25"/>
  <c r="K43" i="25"/>
  <c r="K18" i="25"/>
  <c r="L18" i="25"/>
  <c r="U9" i="25"/>
  <c r="M9" i="25" s="1"/>
  <c r="R9" i="25"/>
  <c r="D9" i="25" s="1"/>
  <c r="V9" i="25"/>
  <c r="P9" i="25" s="1"/>
  <c r="T9" i="25"/>
  <c r="J9" i="25" s="1"/>
  <c r="S9" i="25"/>
  <c r="G9" i="25" s="1"/>
  <c r="O37" i="25"/>
  <c r="N37" i="25"/>
  <c r="K34" i="25"/>
  <c r="L34" i="25"/>
  <c r="N32" i="25"/>
  <c r="O32" i="25"/>
  <c r="B24" i="25"/>
  <c r="C24" i="25" s="1"/>
  <c r="O20" i="25"/>
  <c r="N20" i="25"/>
  <c r="E50" i="25"/>
  <c r="F50" i="25"/>
  <c r="C50" i="25"/>
  <c r="B50" i="25"/>
  <c r="E39" i="25"/>
  <c r="F39" i="25"/>
  <c r="H38" i="25"/>
  <c r="I38" i="25"/>
  <c r="N38" i="25"/>
  <c r="O38" i="25"/>
  <c r="B28" i="25"/>
  <c r="C28" i="25" s="1"/>
  <c r="N16" i="25"/>
  <c r="O16" i="25"/>
  <c r="I46" i="25"/>
  <c r="H46" i="25"/>
  <c r="I28" i="25"/>
  <c r="H28" i="25"/>
  <c r="B26" i="25"/>
  <c r="C26" i="25" s="1"/>
  <c r="B13" i="25"/>
  <c r="C13" i="25" s="1"/>
  <c r="O6" i="25"/>
  <c r="N6" i="25"/>
  <c r="K14" i="25"/>
  <c r="L14" i="25"/>
  <c r="H13" i="25"/>
  <c r="I13" i="25"/>
  <c r="I12" i="25"/>
  <c r="H12" i="25"/>
  <c r="B49" i="25"/>
  <c r="C49" i="25"/>
  <c r="E42" i="25"/>
  <c r="F42" i="25"/>
  <c r="C34" i="25"/>
  <c r="B34" i="25"/>
  <c r="E24" i="25"/>
  <c r="F24" i="25"/>
  <c r="H17" i="25"/>
  <c r="I17" i="25"/>
  <c r="V8" i="25"/>
  <c r="P8" i="25" s="1"/>
  <c r="R8" i="25"/>
  <c r="D8" i="25" s="1"/>
  <c r="U8" i="25"/>
  <c r="M8" i="25" s="1"/>
  <c r="T8" i="25"/>
  <c r="J8" i="25" s="1"/>
  <c r="S8" i="25"/>
  <c r="G8" i="25" s="1"/>
  <c r="I34" i="25"/>
  <c r="H34" i="25"/>
  <c r="S7" i="25"/>
  <c r="G7" i="25" s="1"/>
  <c r="V7" i="25"/>
  <c r="P7" i="25" s="1"/>
  <c r="U7" i="25"/>
  <c r="M7" i="25" s="1"/>
  <c r="T7" i="25"/>
  <c r="J7" i="25" s="1"/>
  <c r="R7" i="25"/>
  <c r="D7" i="25" s="1"/>
  <c r="E28" i="25"/>
  <c r="F28" i="25"/>
  <c r="E16" i="25"/>
  <c r="F16" i="25"/>
  <c r="S25" i="25"/>
  <c r="G25" i="25" s="1"/>
  <c r="U25" i="25"/>
  <c r="M25" i="25" s="1"/>
  <c r="T25" i="25"/>
  <c r="J25" i="25" s="1"/>
  <c r="R25" i="25"/>
  <c r="D25" i="25" s="1"/>
  <c r="V25" i="25"/>
  <c r="P25" i="25" s="1"/>
  <c r="O50" i="25"/>
  <c r="N50" i="25"/>
  <c r="O39" i="25"/>
  <c r="N39" i="25"/>
  <c r="E38" i="25"/>
  <c r="F38" i="25"/>
  <c r="B27" i="25"/>
  <c r="C27" i="25" s="1"/>
  <c r="L46" i="25"/>
  <c r="K46" i="25"/>
  <c r="O27" i="25"/>
  <c r="N27" i="25"/>
  <c r="O26" i="25"/>
  <c r="N26" i="25"/>
  <c r="I6" i="25"/>
  <c r="H6" i="25"/>
  <c r="O14" i="25"/>
  <c r="N14" i="25"/>
  <c r="O13" i="25"/>
  <c r="N13" i="25"/>
  <c r="L12" i="25"/>
  <c r="K12" i="25"/>
  <c r="C18" i="1"/>
  <c r="E22" i="1"/>
  <c r="C14" i="1"/>
  <c r="W22" i="12"/>
  <c r="T22" i="12" s="1"/>
  <c r="U51" i="12"/>
  <c r="V47" i="12"/>
  <c r="R43" i="12"/>
  <c r="S39" i="12"/>
  <c r="H14" i="1"/>
  <c r="I14" i="1" s="1"/>
  <c r="H10" i="1"/>
  <c r="I10" i="1" s="1"/>
  <c r="H5" i="1"/>
  <c r="I5" i="1" s="1"/>
  <c r="F18" i="1"/>
  <c r="E12" i="1"/>
  <c r="D19" i="1"/>
  <c r="D10" i="1"/>
  <c r="C23" i="1"/>
  <c r="C10" i="1"/>
  <c r="W26" i="12"/>
  <c r="T26" i="12" s="1"/>
  <c r="W15" i="12"/>
  <c r="T15" i="12" s="1"/>
  <c r="W10" i="12"/>
  <c r="T10" i="12" s="1"/>
  <c r="T51" i="12"/>
  <c r="U47" i="12"/>
  <c r="V43" i="12"/>
  <c r="T42" i="12"/>
  <c r="V40" i="12"/>
  <c r="R39" i="12"/>
  <c r="V36" i="12"/>
  <c r="R35" i="12"/>
  <c r="V32" i="12"/>
  <c r="F22" i="1"/>
  <c r="D14" i="1"/>
  <c r="H18" i="1"/>
  <c r="I18" i="1" s="1"/>
  <c r="R47" i="12"/>
  <c r="S35" i="12"/>
  <c r="H22" i="1"/>
  <c r="H13" i="1"/>
  <c r="I13" i="1" s="1"/>
  <c r="H9" i="1"/>
  <c r="I9" i="1" s="1"/>
  <c r="F23" i="1"/>
  <c r="F6" i="1"/>
  <c r="E11" i="1"/>
  <c r="D7" i="1"/>
  <c r="C19" i="1"/>
  <c r="C6" i="1"/>
  <c r="W14" i="12"/>
  <c r="T14" i="12" s="1"/>
  <c r="T43" i="12"/>
  <c r="V39" i="12"/>
  <c r="V35" i="12"/>
  <c r="F13" i="1"/>
  <c r="F9" i="1"/>
  <c r="F5" i="1"/>
  <c r="E17" i="1"/>
  <c r="D25" i="1"/>
  <c r="H21" i="1"/>
  <c r="I21" i="1" s="1"/>
  <c r="H17" i="1"/>
  <c r="I17" i="1" s="1"/>
  <c r="F17" i="1"/>
  <c r="F12" i="1"/>
  <c r="F8" i="1"/>
  <c r="E25" i="1"/>
  <c r="E20" i="1"/>
  <c r="E16" i="1"/>
  <c r="E7" i="1"/>
  <c r="D24" i="1"/>
  <c r="C13" i="1"/>
  <c r="C9" i="1"/>
  <c r="C5" i="1"/>
  <c r="U50" i="12"/>
  <c r="R50" i="12"/>
  <c r="V50" i="12"/>
  <c r="R46" i="12"/>
  <c r="T46" i="12"/>
  <c r="U46" i="12"/>
  <c r="R42" i="12"/>
  <c r="U42" i="12"/>
  <c r="R38" i="12"/>
  <c r="S38" i="12"/>
  <c r="R34" i="12"/>
  <c r="S34" i="12"/>
  <c r="T34" i="12"/>
  <c r="H20" i="1"/>
  <c r="H16" i="1"/>
  <c r="I16" i="1" s="1"/>
  <c r="H7" i="1"/>
  <c r="I7" i="1" s="1"/>
  <c r="I20" i="1"/>
  <c r="H25" i="1"/>
  <c r="I25" i="1" s="1"/>
  <c r="F25" i="1"/>
  <c r="F20" i="1"/>
  <c r="F16" i="1"/>
  <c r="F11" i="1"/>
  <c r="F7" i="1"/>
  <c r="E24" i="1"/>
  <c r="D13" i="1"/>
  <c r="D9" i="1"/>
  <c r="D5" i="1"/>
  <c r="C17" i="1"/>
  <c r="C12" i="1"/>
  <c r="C8" i="1"/>
  <c r="W25" i="12"/>
  <c r="T25" i="12" s="1"/>
  <c r="W21" i="12"/>
  <c r="T21" i="12" s="1"/>
  <c r="W17" i="12"/>
  <c r="T17" i="12" s="1"/>
  <c r="W13" i="12"/>
  <c r="T13" i="12" s="1"/>
  <c r="W9" i="12"/>
  <c r="T9" i="12" s="1"/>
  <c r="S50" i="12"/>
  <c r="T38" i="12"/>
  <c r="U34" i="12"/>
  <c r="R53" i="12"/>
  <c r="V53" i="12"/>
  <c r="S53" i="12"/>
  <c r="R49" i="12"/>
  <c r="V49" i="12"/>
  <c r="S49" i="12"/>
  <c r="T45" i="12"/>
  <c r="U45" i="12"/>
  <c r="U41" i="12"/>
  <c r="R41" i="12"/>
  <c r="V41" i="12"/>
  <c r="R37" i="12"/>
  <c r="V37" i="12"/>
  <c r="S37" i="12"/>
  <c r="S33" i="12"/>
  <c r="T33" i="12"/>
  <c r="H24" i="1"/>
  <c r="I24" i="1" s="1"/>
  <c r="I22" i="1"/>
  <c r="F14" i="1"/>
  <c r="F10" i="1"/>
  <c r="E18" i="1"/>
  <c r="D22" i="1"/>
  <c r="S46" i="12"/>
  <c r="S23" i="12"/>
  <c r="V20" i="12"/>
  <c r="V16" i="12"/>
  <c r="R12" i="12"/>
  <c r="V8" i="12"/>
  <c r="U25" i="12"/>
  <c r="R24" i="12"/>
  <c r="S19" i="12"/>
  <c r="S12" i="12"/>
  <c r="R9" i="12"/>
  <c r="V25" i="12"/>
  <c r="S24" i="12"/>
  <c r="R20" i="12"/>
  <c r="R16" i="12"/>
  <c r="V12" i="12"/>
  <c r="R8" i="12"/>
  <c r="V24" i="12"/>
  <c r="S20" i="12"/>
  <c r="S16" i="12"/>
  <c r="S8" i="12"/>
  <c r="V28" i="12"/>
  <c r="R28" i="12"/>
  <c r="F26" i="1"/>
  <c r="E26" i="1"/>
  <c r="D26" i="1"/>
  <c r="C26" i="1"/>
  <c r="S28" i="12"/>
  <c r="F21" i="1"/>
  <c r="C21" i="1"/>
  <c r="D21" i="1"/>
  <c r="E15" i="1"/>
  <c r="C15" i="1"/>
  <c r="H15" i="1"/>
  <c r="I15" i="1" s="1"/>
  <c r="F15" i="1"/>
  <c r="D15" i="1"/>
  <c r="U17" i="12"/>
  <c r="T28" i="12"/>
  <c r="S25" i="12"/>
  <c r="T24" i="12"/>
  <c r="U23" i="12"/>
  <c r="R22" i="12"/>
  <c r="S21" i="12"/>
  <c r="T20" i="12"/>
  <c r="V18" i="12"/>
  <c r="R18" i="12"/>
  <c r="T16" i="12"/>
  <c r="U15" i="12"/>
  <c r="V14" i="12"/>
  <c r="T12" i="12"/>
  <c r="U11" i="12"/>
  <c r="V10" i="12"/>
  <c r="S9" i="12"/>
  <c r="T8" i="12"/>
  <c r="V46" i="12"/>
  <c r="V42" i="12"/>
  <c r="V38" i="12"/>
  <c r="V34" i="12"/>
  <c r="T23" i="12"/>
  <c r="U22" i="12"/>
  <c r="U18" i="12"/>
  <c r="U14" i="12"/>
  <c r="V23" i="12"/>
  <c r="R19" i="12"/>
  <c r="S18" i="12"/>
  <c r="R15" i="12"/>
  <c r="V11" i="12"/>
  <c r="R11" i="12"/>
  <c r="S10" i="12"/>
  <c r="S15" i="12"/>
  <c r="S11" i="12"/>
  <c r="U7" i="12"/>
  <c r="V7" i="12"/>
  <c r="R7" i="12"/>
  <c r="S7" i="12"/>
  <c r="L21" i="29" l="1"/>
  <c r="I8" i="29"/>
  <c r="H11" i="29" s="1"/>
  <c r="I34" i="29"/>
  <c r="E39" i="29"/>
  <c r="F9" i="29"/>
  <c r="F6" i="29"/>
  <c r="E53" i="29"/>
  <c r="B6" i="29"/>
  <c r="C6" i="29" s="1"/>
  <c r="B18" i="29"/>
  <c r="C18" i="29" s="1"/>
  <c r="G18" i="29"/>
  <c r="F18" i="29" s="1"/>
  <c r="E21" i="29"/>
  <c r="L12" i="29"/>
  <c r="L10" i="29"/>
  <c r="E33" i="29"/>
  <c r="O20" i="29"/>
  <c r="O8" i="29"/>
  <c r="C34" i="29"/>
  <c r="E25" i="29"/>
  <c r="C35" i="29"/>
  <c r="C31" i="29"/>
  <c r="M9" i="29"/>
  <c r="L9" i="29" s="1"/>
  <c r="M6" i="29"/>
  <c r="L6" i="29" s="1"/>
  <c r="K25" i="29"/>
  <c r="H28" i="29"/>
  <c r="L34" i="29"/>
  <c r="K31" i="29"/>
  <c r="F31" i="29"/>
  <c r="N23" i="26"/>
  <c r="F22" i="25"/>
  <c r="H45" i="28"/>
  <c r="O43" i="28"/>
  <c r="H31" i="28"/>
  <c r="B37" i="28"/>
  <c r="F34" i="28"/>
  <c r="N28" i="28"/>
  <c r="F37" i="28"/>
  <c r="L45" i="28"/>
  <c r="H37" i="28"/>
  <c r="L48" i="28"/>
  <c r="U26" i="12"/>
  <c r="V26" i="12"/>
  <c r="S17" i="12"/>
  <c r="V15" i="12"/>
  <c r="S14" i="12"/>
  <c r="R14" i="12"/>
  <c r="S13" i="12"/>
  <c r="U13" i="12"/>
  <c r="R13" i="12"/>
  <c r="V13" i="12"/>
  <c r="H9" i="29"/>
  <c r="I12" i="29"/>
  <c r="H12" i="29"/>
  <c r="I20" i="29"/>
  <c r="H20" i="29"/>
  <c r="N12" i="28"/>
  <c r="O12" i="28"/>
  <c r="F9" i="28"/>
  <c r="E9" i="28"/>
  <c r="S26" i="12"/>
  <c r="U27" i="12"/>
  <c r="R17" i="12"/>
  <c r="V17" i="12"/>
  <c r="S27" i="12"/>
  <c r="V27" i="12"/>
  <c r="K23" i="28"/>
  <c r="E6" i="28"/>
  <c r="K12" i="28"/>
  <c r="L12" i="28"/>
  <c r="H9" i="28"/>
  <c r="I9" i="28"/>
  <c r="H6" i="28"/>
  <c r="I6" i="28"/>
  <c r="K14" i="29"/>
  <c r="L14" i="29"/>
  <c r="O18" i="25"/>
  <c r="N18" i="25"/>
  <c r="L25" i="26"/>
  <c r="K25" i="26"/>
  <c r="H25" i="26"/>
  <c r="I25" i="26"/>
  <c r="N22" i="25"/>
  <c r="O22" i="25"/>
  <c r="F21" i="27"/>
  <c r="E21" i="27"/>
  <c r="N18" i="29"/>
  <c r="O18" i="29"/>
  <c r="N9" i="28"/>
  <c r="O9" i="28"/>
  <c r="N14" i="29"/>
  <c r="O14" i="29"/>
  <c r="I18" i="25"/>
  <c r="H18" i="25"/>
  <c r="K22" i="25"/>
  <c r="L22" i="25"/>
  <c r="B9" i="28"/>
  <c r="C9" i="28"/>
  <c r="B14" i="29"/>
  <c r="C14" i="29" s="1"/>
  <c r="F25" i="26"/>
  <c r="E25" i="26"/>
  <c r="H22" i="25"/>
  <c r="I22" i="25"/>
  <c r="O21" i="27"/>
  <c r="N21" i="27"/>
  <c r="V19" i="12"/>
  <c r="R21" i="12"/>
  <c r="S22" i="12"/>
  <c r="U10" i="12"/>
  <c r="R10" i="12"/>
  <c r="U19" i="12"/>
  <c r="V22" i="12"/>
  <c r="R26" i="12"/>
  <c r="T27" i="12"/>
  <c r="V9" i="12"/>
  <c r="V21" i="12"/>
  <c r="U9" i="12"/>
  <c r="U21" i="12"/>
  <c r="R25" i="12"/>
  <c r="F12" i="28"/>
  <c r="E12" i="28"/>
  <c r="I12" i="28"/>
  <c r="H12" i="28"/>
  <c r="K9" i="28"/>
  <c r="L9" i="28"/>
  <c r="L6" i="28"/>
  <c r="K6" i="28"/>
  <c r="N25" i="26"/>
  <c r="O25" i="26"/>
  <c r="L21" i="27"/>
  <c r="K21" i="27"/>
  <c r="H21" i="27"/>
  <c r="I21" i="27"/>
  <c r="O6" i="29"/>
  <c r="N6" i="29"/>
  <c r="L18" i="29"/>
  <c r="K18" i="29"/>
  <c r="K19" i="29"/>
  <c r="L19" i="29"/>
  <c r="E15" i="29"/>
  <c r="F15" i="29"/>
  <c r="H7" i="29"/>
  <c r="I7" i="29"/>
  <c r="O15" i="29"/>
  <c r="N15" i="29"/>
  <c r="E19" i="29"/>
  <c r="F19" i="29"/>
  <c r="K7" i="29"/>
  <c r="L7" i="29"/>
  <c r="B15" i="29"/>
  <c r="C15" i="29" s="1"/>
  <c r="F7" i="29"/>
  <c r="E7" i="29"/>
  <c r="O19" i="29"/>
  <c r="N19" i="29"/>
  <c r="B7" i="29"/>
  <c r="C7" i="29" s="1"/>
  <c r="K15" i="29"/>
  <c r="L15" i="29"/>
  <c r="I15" i="29"/>
  <c r="H18" i="29" s="1"/>
  <c r="H15" i="29"/>
  <c r="B19" i="29"/>
  <c r="C19" i="29" s="1"/>
  <c r="O7" i="29"/>
  <c r="N7" i="29"/>
  <c r="N25" i="28"/>
  <c r="O25" i="28"/>
  <c r="F8" i="28"/>
  <c r="E8" i="28"/>
  <c r="B25" i="28"/>
  <c r="C25" i="28" s="1"/>
  <c r="H7" i="28"/>
  <c r="I7" i="28"/>
  <c r="L7" i="28"/>
  <c r="K7" i="28"/>
  <c r="B21" i="28"/>
  <c r="C21" i="28" s="1"/>
  <c r="K8" i="28"/>
  <c r="L8" i="28"/>
  <c r="H8" i="28"/>
  <c r="I8" i="28"/>
  <c r="I21" i="28"/>
  <c r="H21" i="28"/>
  <c r="I25" i="28"/>
  <c r="H25" i="28"/>
  <c r="O7" i="28"/>
  <c r="N7" i="28"/>
  <c r="L21" i="28"/>
  <c r="K21" i="28"/>
  <c r="N21" i="28"/>
  <c r="O21" i="28"/>
  <c r="O8" i="28"/>
  <c r="N8" i="28"/>
  <c r="F25" i="28"/>
  <c r="E25" i="28"/>
  <c r="F7" i="28"/>
  <c r="E7" i="28"/>
  <c r="L25" i="28"/>
  <c r="K25" i="28"/>
  <c r="B7" i="28"/>
  <c r="C7" i="28" s="1"/>
  <c r="E21" i="28"/>
  <c r="F21" i="28"/>
  <c r="B8" i="28"/>
  <c r="C8" i="28" s="1"/>
  <c r="O25" i="27"/>
  <c r="N25" i="27"/>
  <c r="L8" i="27"/>
  <c r="K8" i="27"/>
  <c r="F25" i="27"/>
  <c r="E25" i="27"/>
  <c r="B8" i="27"/>
  <c r="C8" i="27" s="1"/>
  <c r="B25" i="27"/>
  <c r="C25" i="27" s="1"/>
  <c r="H25" i="27"/>
  <c r="I25" i="27"/>
  <c r="N8" i="27"/>
  <c r="O8" i="27"/>
  <c r="K25" i="27"/>
  <c r="L25" i="27"/>
  <c r="I8" i="27"/>
  <c r="H8" i="27"/>
  <c r="F8" i="27"/>
  <c r="E8" i="27"/>
  <c r="B22" i="26"/>
  <c r="C22" i="26" s="1"/>
  <c r="N14" i="26"/>
  <c r="O14" i="26"/>
  <c r="F14" i="26"/>
  <c r="E14" i="26"/>
  <c r="N22" i="26"/>
  <c r="O22" i="26"/>
  <c r="K6" i="26"/>
  <c r="L6" i="26"/>
  <c r="F6" i="26"/>
  <c r="E6" i="26"/>
  <c r="L14" i="26"/>
  <c r="K14" i="26"/>
  <c r="H6" i="26"/>
  <c r="I6" i="26"/>
  <c r="B14" i="26"/>
  <c r="C14" i="26" s="1"/>
  <c r="I22" i="26"/>
  <c r="H22" i="26"/>
  <c r="F22" i="26"/>
  <c r="E22" i="26"/>
  <c r="N6" i="26"/>
  <c r="O6" i="26"/>
  <c r="I14" i="26"/>
  <c r="H14" i="26"/>
  <c r="L22" i="26"/>
  <c r="K22" i="26"/>
  <c r="B6" i="26"/>
  <c r="C6" i="26" s="1"/>
  <c r="B25" i="25"/>
  <c r="C25" i="25" s="1"/>
  <c r="B7" i="25"/>
  <c r="C7" i="25" s="1"/>
  <c r="I8" i="25"/>
  <c r="H8" i="25"/>
  <c r="L25" i="25"/>
  <c r="K25" i="25"/>
  <c r="K7" i="25"/>
  <c r="L7" i="25"/>
  <c r="B8" i="25"/>
  <c r="C8" i="25" s="1"/>
  <c r="F9" i="25"/>
  <c r="E9" i="25"/>
  <c r="L9" i="25"/>
  <c r="K9" i="25"/>
  <c r="F21" i="25"/>
  <c r="E21" i="25"/>
  <c r="F7" i="25"/>
  <c r="E7" i="25"/>
  <c r="O9" i="25"/>
  <c r="N9" i="25"/>
  <c r="O21" i="25"/>
  <c r="N21" i="25"/>
  <c r="I25" i="25"/>
  <c r="H25" i="25"/>
  <c r="I7" i="25"/>
  <c r="H7" i="25"/>
  <c r="K8" i="25"/>
  <c r="L8" i="25"/>
  <c r="B9" i="25"/>
  <c r="C9" i="25" s="1"/>
  <c r="B21" i="25"/>
  <c r="C21" i="25" s="1"/>
  <c r="N25" i="25"/>
  <c r="O25" i="25"/>
  <c r="F25" i="25"/>
  <c r="E25" i="25"/>
  <c r="N7" i="25"/>
  <c r="O7" i="25"/>
  <c r="E8" i="25"/>
  <c r="F8" i="25"/>
  <c r="O8" i="25"/>
  <c r="N8" i="25"/>
  <c r="H9" i="25"/>
  <c r="I9" i="25"/>
  <c r="H21" i="25"/>
  <c r="I21" i="25"/>
  <c r="L21" i="25"/>
  <c r="K21" i="25"/>
  <c r="K6" i="29" l="1"/>
  <c r="K9" i="29"/>
  <c r="E18" i="29"/>
  <c r="I18" i="29"/>
  <c r="H23" i="29"/>
  <c r="I23" i="29"/>
  <c r="I10" i="29"/>
  <c r="H10" i="29"/>
  <c r="G4" i="1"/>
  <c r="V31" i="12"/>
  <c r="H13" i="29" l="1"/>
  <c r="I13" i="29"/>
  <c r="I26" i="29"/>
  <c r="H26" i="29"/>
  <c r="H21" i="29"/>
  <c r="I21" i="29"/>
  <c r="R31" i="12"/>
  <c r="S31" i="12"/>
  <c r="T31" i="12"/>
  <c r="U31" i="12"/>
  <c r="I16" i="29" l="1"/>
  <c r="H16" i="29"/>
  <c r="H24" i="29"/>
  <c r="I24" i="29"/>
  <c r="K3" i="12"/>
  <c r="H31" i="1"/>
  <c r="I31" i="1" s="1"/>
  <c r="H4" i="1"/>
  <c r="I4" i="1" s="1"/>
  <c r="I27" i="29" l="1"/>
  <c r="H27" i="29"/>
  <c r="I19" i="29"/>
  <c r="H19" i="29"/>
  <c r="I49" i="12"/>
  <c r="F47" i="12"/>
  <c r="O36" i="12"/>
  <c r="L48" i="12"/>
  <c r="I40" i="12"/>
  <c r="O52" i="12"/>
  <c r="L37" i="12"/>
  <c r="O44" i="12"/>
  <c r="F35" i="12"/>
  <c r="B27" i="12"/>
  <c r="C27" i="12" s="1"/>
  <c r="I42" i="12"/>
  <c r="L53" i="12"/>
  <c r="F42" i="12"/>
  <c r="O47" i="12"/>
  <c r="O32" i="12"/>
  <c r="F51" i="12"/>
  <c r="B23" i="12"/>
  <c r="C23" i="12" s="1"/>
  <c r="F39" i="12"/>
  <c r="L44" i="12"/>
  <c r="I32" i="12"/>
  <c r="L33" i="12"/>
  <c r="I50" i="12"/>
  <c r="I41" i="12"/>
  <c r="E49" i="12"/>
  <c r="H19" i="12"/>
  <c r="K46" i="12"/>
  <c r="B41" i="12"/>
  <c r="E37" i="12"/>
  <c r="K43" i="12"/>
  <c r="K28" i="12"/>
  <c r="K20" i="12"/>
  <c r="K12" i="12"/>
  <c r="F23" i="12"/>
  <c r="B51" i="12"/>
  <c r="N45" i="12"/>
  <c r="E44" i="12"/>
  <c r="K34" i="12"/>
  <c r="H13" i="12"/>
  <c r="I43" i="12"/>
  <c r="I21" i="12"/>
  <c r="I9" i="12"/>
  <c r="B24" i="12"/>
  <c r="C24" i="12" s="1"/>
  <c r="C52" i="12"/>
  <c r="I44" i="12"/>
  <c r="C36" i="12"/>
  <c r="C33" i="12"/>
  <c r="H22" i="12"/>
  <c r="H14" i="12"/>
  <c r="F24" i="12"/>
  <c r="F12" i="12"/>
  <c r="N53" i="12"/>
  <c r="E52" i="12"/>
  <c r="K50" i="12"/>
  <c r="B49" i="12"/>
  <c r="H47" i="12"/>
  <c r="B40" i="12"/>
  <c r="N37" i="12"/>
  <c r="E36" i="12"/>
  <c r="B44" i="12"/>
  <c r="H35" i="12"/>
  <c r="K51" i="12"/>
  <c r="C32" i="12"/>
  <c r="F32" i="12"/>
  <c r="E34" i="12"/>
  <c r="K49" i="12"/>
  <c r="N44" i="12"/>
  <c r="H38" i="12"/>
  <c r="K33" i="12"/>
  <c r="E43" i="12"/>
  <c r="H49" i="12"/>
  <c r="K44" i="12"/>
  <c r="N39" i="12"/>
  <c r="H33" i="12"/>
  <c r="K52" i="12"/>
  <c r="O48" i="12"/>
  <c r="H53" i="12"/>
  <c r="L51" i="12"/>
  <c r="F41" i="12"/>
  <c r="I37" i="12"/>
  <c r="L36" i="12"/>
  <c r="L49" i="12"/>
  <c r="F49" i="12"/>
  <c r="I19" i="12"/>
  <c r="N24" i="12"/>
  <c r="N12" i="12"/>
  <c r="N50" i="12"/>
  <c r="C43" i="12"/>
  <c r="E40" i="12"/>
  <c r="L43" i="12"/>
  <c r="L24" i="12"/>
  <c r="K16" i="12"/>
  <c r="E8" i="12"/>
  <c r="O45" i="12"/>
  <c r="I39" i="12"/>
  <c r="H25" i="12"/>
  <c r="B21" i="12"/>
  <c r="C21" i="12" s="1"/>
  <c r="H43" i="12"/>
  <c r="I17" i="12"/>
  <c r="B12" i="12"/>
  <c r="C12" i="12" s="1"/>
  <c r="C48" i="12"/>
  <c r="K38" i="12"/>
  <c r="B33" i="12"/>
  <c r="H18" i="12"/>
  <c r="I10" i="12"/>
  <c r="E24" i="12"/>
  <c r="O53" i="12"/>
  <c r="I51" i="12"/>
  <c r="N49" i="12"/>
  <c r="I47" i="12"/>
  <c r="C39" i="12"/>
  <c r="C37" i="12"/>
  <c r="C42" i="12"/>
  <c r="I11" i="12"/>
  <c r="K9" i="12"/>
  <c r="C44" i="12"/>
  <c r="K39" i="12"/>
  <c r="I7" i="12"/>
  <c r="O35" i="12"/>
  <c r="E41" i="12"/>
  <c r="E33" i="12"/>
  <c r="I15" i="12"/>
  <c r="O24" i="12"/>
  <c r="O12" i="12"/>
  <c r="K47" i="12"/>
  <c r="B43" i="12"/>
  <c r="F37" i="12"/>
  <c r="L35" i="12"/>
  <c r="K24" i="12"/>
  <c r="L12" i="12"/>
  <c r="E23" i="12"/>
  <c r="B13" i="12"/>
  <c r="C13" i="12" s="1"/>
  <c r="C51" i="12"/>
  <c r="B45" i="12"/>
  <c r="H39" i="12"/>
  <c r="I13" i="12"/>
  <c r="O33" i="12"/>
  <c r="H17" i="12"/>
  <c r="F19" i="12"/>
  <c r="N8" i="12"/>
  <c r="B48" i="12"/>
  <c r="B36" i="12"/>
  <c r="H26" i="12"/>
  <c r="I18" i="12"/>
  <c r="L21" i="12"/>
  <c r="B53" i="12"/>
  <c r="H51" i="12"/>
  <c r="C49" i="12"/>
  <c r="L42" i="12"/>
  <c r="B39" i="12"/>
  <c r="F36" i="12"/>
  <c r="C38" i="12"/>
  <c r="H11" i="12"/>
  <c r="E53" i="12"/>
  <c r="O41" i="12"/>
  <c r="L39" i="12"/>
  <c r="H48" i="12"/>
  <c r="I53" i="12"/>
  <c r="E32" i="12"/>
  <c r="K53" i="12"/>
  <c r="H46" i="12"/>
  <c r="N40" i="12"/>
  <c r="N32" i="12"/>
  <c r="E35" i="12"/>
  <c r="H45" i="12"/>
  <c r="H37" i="12"/>
  <c r="L40" i="12"/>
  <c r="F43" i="12"/>
  <c r="I48" i="12"/>
  <c r="O43" i="12"/>
  <c r="H15" i="12"/>
  <c r="I52" i="12"/>
  <c r="C41" i="12"/>
  <c r="K35" i="12"/>
  <c r="L8" i="12"/>
  <c r="O9" i="12"/>
  <c r="C45" i="12"/>
  <c r="F28" i="12"/>
  <c r="N33" i="12"/>
  <c r="E19" i="12"/>
  <c r="H44" i="12"/>
  <c r="I26" i="12"/>
  <c r="O25" i="12"/>
  <c r="E12" i="12"/>
  <c r="L50" i="12"/>
  <c r="K42" i="12"/>
  <c r="C46" i="12"/>
  <c r="F20" i="12"/>
  <c r="N41" i="12"/>
  <c r="B32" i="12"/>
  <c r="E38" i="12"/>
  <c r="K45" i="12"/>
  <c r="N36" i="12"/>
  <c r="E39" i="12"/>
  <c r="N43" i="12"/>
  <c r="N35" i="12"/>
  <c r="L46" i="12"/>
  <c r="O20" i="12"/>
  <c r="E45" i="12"/>
  <c r="B52" i="12"/>
  <c r="B17" i="12"/>
  <c r="C17" i="12" s="1"/>
  <c r="E48" i="12"/>
  <c r="C34" i="12"/>
  <c r="E42" i="12"/>
  <c r="K37" i="12"/>
  <c r="K36" i="12"/>
  <c r="O51" i="12"/>
  <c r="O40" i="12"/>
  <c r="F27" i="12"/>
  <c r="H52" i="12"/>
  <c r="F40" i="12"/>
  <c r="L28" i="12"/>
  <c r="K8" i="12"/>
  <c r="F8" i="12"/>
  <c r="F44" i="12"/>
  <c r="E28" i="12"/>
  <c r="H21" i="12"/>
  <c r="N16" i="12"/>
  <c r="L38" i="12"/>
  <c r="I22" i="12"/>
  <c r="N25" i="12"/>
  <c r="B9" i="12"/>
  <c r="C9" i="12" s="1"/>
  <c r="O49" i="12"/>
  <c r="C40" i="12"/>
  <c r="B46" i="12"/>
  <c r="L9" i="12"/>
  <c r="I35" i="12"/>
  <c r="H40" i="12"/>
  <c r="L52" i="12"/>
  <c r="H7" i="12"/>
  <c r="N52" i="12"/>
  <c r="H42" i="12"/>
  <c r="H34" i="12"/>
  <c r="N51" i="12"/>
  <c r="H41" i="12"/>
  <c r="K32" i="12"/>
  <c r="H36" i="12"/>
  <c r="L16" i="12"/>
  <c r="I25" i="12"/>
  <c r="L25" i="12"/>
  <c r="H10" i="12"/>
  <c r="F52" i="12"/>
  <c r="B50" i="12"/>
  <c r="N48" i="12"/>
  <c r="E47" i="12"/>
  <c r="O39" i="12"/>
  <c r="L32" i="12"/>
  <c r="O21" i="12"/>
  <c r="L47" i="12"/>
  <c r="I36" i="12"/>
  <c r="L20" i="12"/>
  <c r="N20" i="12"/>
  <c r="C47" i="12"/>
  <c r="L34" i="12"/>
  <c r="F45" i="12"/>
  <c r="H9" i="12"/>
  <c r="O8" i="12"/>
  <c r="C35" i="12"/>
  <c r="I14" i="12"/>
  <c r="K21" i="12"/>
  <c r="C53" i="12"/>
  <c r="F48" i="12"/>
  <c r="O37" i="12"/>
  <c r="B38" i="12"/>
  <c r="C50" i="12"/>
  <c r="H32" i="12"/>
  <c r="E46" i="12"/>
  <c r="H50" i="12"/>
  <c r="K41" i="12"/>
  <c r="E51" i="12"/>
  <c r="K48" i="12"/>
  <c r="K40" i="12"/>
  <c r="B16" i="12"/>
  <c r="C16" i="12" s="1"/>
  <c r="B47" i="12"/>
  <c r="B35" i="12"/>
  <c r="B37" i="12"/>
  <c r="N47" i="12"/>
  <c r="O13" i="12"/>
  <c r="B28" i="12"/>
  <c r="C28" i="12" s="1"/>
  <c r="N28" i="12"/>
  <c r="B42" i="12"/>
  <c r="O28" i="12"/>
  <c r="B20" i="12"/>
  <c r="C20" i="12" s="1"/>
  <c r="E16" i="12"/>
  <c r="F33" i="12"/>
  <c r="F46" i="12"/>
  <c r="I46" i="12"/>
  <c r="L17" i="12"/>
  <c r="F26" i="12"/>
  <c r="N42" i="12"/>
  <c r="F13" i="12"/>
  <c r="L19" i="12"/>
  <c r="I27" i="12"/>
  <c r="F18" i="12"/>
  <c r="L14" i="12"/>
  <c r="O38" i="12"/>
  <c r="I12" i="12"/>
  <c r="O18" i="12"/>
  <c r="F25" i="12"/>
  <c r="E15" i="12"/>
  <c r="E22" i="12"/>
  <c r="H23" i="12"/>
  <c r="H8" i="12"/>
  <c r="N14" i="12"/>
  <c r="I24" i="12"/>
  <c r="F11" i="12"/>
  <c r="O19" i="12"/>
  <c r="L22" i="12"/>
  <c r="O10" i="12"/>
  <c r="F17" i="12"/>
  <c r="L23" i="12"/>
  <c r="O7" i="12"/>
  <c r="K7" i="12"/>
  <c r="F14" i="12"/>
  <c r="B10" i="12"/>
  <c r="C10" i="12" s="1"/>
  <c r="O11" i="12"/>
  <c r="L26" i="12"/>
  <c r="E9" i="12"/>
  <c r="B22" i="12"/>
  <c r="C22" i="12" s="1"/>
  <c r="K10" i="12"/>
  <c r="L11" i="12"/>
  <c r="K27" i="12"/>
  <c r="O46" i="12"/>
  <c r="H20" i="12"/>
  <c r="E7" i="12"/>
  <c r="K17" i="12"/>
  <c r="B25" i="12"/>
  <c r="C25" i="12" s="1"/>
  <c r="L13" i="12"/>
  <c r="B8" i="12"/>
  <c r="C8" i="12" s="1"/>
  <c r="K18" i="12"/>
  <c r="B26" i="12"/>
  <c r="C26" i="12" s="1"/>
  <c r="K26" i="12"/>
  <c r="L15" i="12"/>
  <c r="F15" i="12"/>
  <c r="I8" i="12"/>
  <c r="F21" i="12"/>
  <c r="N27" i="12"/>
  <c r="E17" i="12"/>
  <c r="L7" i="12"/>
  <c r="B19" i="12"/>
  <c r="C19" i="12" s="1"/>
  <c r="F16" i="12"/>
  <c r="O50" i="12"/>
  <c r="K13" i="12"/>
  <c r="O16" i="12"/>
  <c r="F50" i="12"/>
  <c r="N9" i="12"/>
  <c r="I45" i="12"/>
  <c r="L41" i="12"/>
  <c r="I33" i="12"/>
  <c r="E26" i="12"/>
  <c r="O42" i="12"/>
  <c r="I16" i="12"/>
  <c r="O22" i="12"/>
  <c r="H27" i="12"/>
  <c r="E18" i="12"/>
  <c r="K14" i="12"/>
  <c r="N38" i="12"/>
  <c r="H12" i="12"/>
  <c r="N18" i="12"/>
  <c r="I28" i="12"/>
  <c r="O15" i="12"/>
  <c r="L10" i="12"/>
  <c r="N34" i="12"/>
  <c r="K11" i="12"/>
  <c r="B18" i="12"/>
  <c r="C18" i="12" s="1"/>
  <c r="H24" i="12"/>
  <c r="E11" i="12"/>
  <c r="N19" i="12"/>
  <c r="K22" i="12"/>
  <c r="N10" i="12"/>
  <c r="I20" i="12"/>
  <c r="O26" i="12"/>
  <c r="F7" i="12"/>
  <c r="L18" i="12"/>
  <c r="N22" i="12"/>
  <c r="O23" i="12"/>
  <c r="K15" i="12"/>
  <c r="N15" i="12"/>
  <c r="O34" i="12"/>
  <c r="E21" i="12"/>
  <c r="F10" i="12"/>
  <c r="B14" i="12"/>
  <c r="C14" i="12" s="1"/>
  <c r="N26" i="12"/>
  <c r="K25" i="12"/>
  <c r="B11" i="12"/>
  <c r="C11" i="12" s="1"/>
  <c r="I34" i="12"/>
  <c r="E14" i="12"/>
  <c r="E13" i="12"/>
  <c r="K19" i="12"/>
  <c r="N23" i="12"/>
  <c r="F9" i="12"/>
  <c r="E25" i="12"/>
  <c r="I23" i="12"/>
  <c r="O14" i="12"/>
  <c r="E10" i="12"/>
  <c r="N46" i="12"/>
  <c r="N7" i="12"/>
  <c r="E27" i="12"/>
  <c r="B15" i="12"/>
  <c r="C15" i="12" s="1"/>
  <c r="E20" i="12"/>
  <c r="E50" i="12"/>
  <c r="N21" i="12"/>
  <c r="F53" i="12"/>
  <c r="F38" i="12"/>
  <c r="I38" i="12"/>
  <c r="L45" i="12"/>
  <c r="N17" i="12"/>
  <c r="H16" i="12"/>
  <c r="H28" i="12"/>
  <c r="O27" i="12"/>
  <c r="O17" i="12"/>
  <c r="B34" i="12"/>
  <c r="N13" i="12"/>
  <c r="B7" i="12"/>
  <c r="C7" i="12" s="1"/>
  <c r="F34" i="12"/>
  <c r="N11" i="12"/>
  <c r="F22" i="12"/>
  <c r="L27" i="12"/>
  <c r="K23" i="12"/>
  <c r="E31" i="1"/>
  <c r="C31" i="1"/>
  <c r="E4" i="1"/>
  <c r="C4" i="1"/>
  <c r="I22" i="29" l="1"/>
  <c r="H22" i="29"/>
  <c r="F4" i="1"/>
  <c r="I25" i="29" l="1"/>
  <c r="H25" i="29"/>
  <c r="F31" i="1"/>
  <c r="D31" i="1"/>
  <c r="D4" i="1"/>
  <c r="I31" i="12" l="1"/>
  <c r="H31" i="12"/>
  <c r="K31" i="12"/>
  <c r="L31" i="12"/>
  <c r="O31" i="12"/>
  <c r="N31" i="12"/>
  <c r="B31" i="12"/>
  <c r="C31" i="12"/>
  <c r="E31" i="12"/>
  <c r="F31" i="12"/>
  <c r="T6" i="12" l="1"/>
  <c r="S6" i="12"/>
  <c r="R6" i="12"/>
  <c r="U6" i="12"/>
  <c r="V6" i="12"/>
  <c r="N6" i="12" l="1"/>
  <c r="H6" i="12"/>
  <c r="I6" i="12"/>
  <c r="K6" i="12"/>
  <c r="L6" i="12"/>
  <c r="B6" i="12"/>
  <c r="C6" i="12" s="1"/>
  <c r="F6" i="12"/>
  <c r="E6" i="12"/>
  <c r="O6" i="12"/>
</calcChain>
</file>

<file path=xl/sharedStrings.xml><?xml version="1.0" encoding="utf-8"?>
<sst xmlns="http://schemas.openxmlformats.org/spreadsheetml/2006/main" count="759" uniqueCount="90">
  <si>
    <t>1 QTR</t>
  </si>
  <si>
    <t>2 QTR</t>
  </si>
  <si>
    <t>3 QTR</t>
  </si>
  <si>
    <t>4 QTR</t>
  </si>
  <si>
    <t>Base Premium</t>
  </si>
  <si>
    <t xml:space="preserve"> </t>
  </si>
  <si>
    <t xml:space="preserve">TYPE OF </t>
  </si>
  <si>
    <t>VEHICLE</t>
  </si>
  <si>
    <t>ONE</t>
  </si>
  <si>
    <t>QUARTER</t>
  </si>
  <si>
    <t xml:space="preserve">TWO </t>
  </si>
  <si>
    <t>QUARTERS</t>
  </si>
  <si>
    <t>FOUR</t>
  </si>
  <si>
    <t>FIVE</t>
  </si>
  <si>
    <t xml:space="preserve">MOBILE OFFICE -BASE PREMIUM RATES USED TO CALCULATE PREMIUMS FOR EACH FORTNIGHT </t>
  </si>
  <si>
    <t>MOBILE OFFICE - BASE PREMIUM SHEETFOR THIRD PARTY BODILY INJURY AND DEATH (ACT ONLY)</t>
  </si>
  <si>
    <t>MOBILE OFFICE - BASE PREMIUM SHEET FOR ACT +  THIRD PARTY  PROPERTY DAMAGE</t>
  </si>
  <si>
    <t>THREE</t>
  </si>
  <si>
    <t xml:space="preserve">BASE </t>
  </si>
  <si>
    <t>PREMIUM</t>
  </si>
  <si>
    <t>TOTAL</t>
  </si>
  <si>
    <r>
      <t>THIRD PARTY ONLY -</t>
    </r>
    <r>
      <rPr>
        <sz val="8"/>
        <rFont val="Calibri"/>
        <family val="2"/>
      </rPr>
      <t xml:space="preserve"> (ACT ONLY + THIRD PARTY PROPERTY DAMAGE)</t>
    </r>
  </si>
  <si>
    <r>
      <t xml:space="preserve">PREMIUM RATES APPLICABLE FOR 1ST </t>
    </r>
    <r>
      <rPr>
        <b/>
        <sz val="9"/>
        <color rgb="FFFF0000"/>
        <rFont val="Calibri"/>
        <family val="2"/>
      </rPr>
      <t>FORTNIGHT</t>
    </r>
    <r>
      <rPr>
        <b/>
        <sz val="9"/>
        <color indexed="8"/>
        <rFont val="Calibri"/>
        <family val="2"/>
      </rPr>
      <t xml:space="preserve"> OF A QUARTER in which cover is being issued</t>
    </r>
  </si>
  <si>
    <r>
      <rPr>
        <b/>
        <sz val="9"/>
        <color rgb="FFFF0000"/>
        <rFont val="Calibri"/>
        <family val="2"/>
      </rPr>
      <t>ACT ONLY</t>
    </r>
    <r>
      <rPr>
        <b/>
        <sz val="9"/>
        <color indexed="8"/>
        <rFont val="Calibri"/>
        <family val="2"/>
      </rPr>
      <t xml:space="preserve"> - (THIS COVERS BODILY INJURY/DEATH TO THIRD PARTY)</t>
    </r>
  </si>
  <si>
    <t>Vent/Boat Trailer</t>
  </si>
  <si>
    <t>Trailer- with Truck</t>
  </si>
  <si>
    <t>Trailer-with Bus</t>
  </si>
  <si>
    <t>Trailer-with Truck</t>
  </si>
  <si>
    <t>TRAILER WITH BUS</t>
  </si>
  <si>
    <t>TRAILER WITH TRUCK</t>
  </si>
  <si>
    <t>VENT/BOAT TRAILER</t>
  </si>
  <si>
    <t>HIRED CAR-SELF DRIVE</t>
  </si>
  <si>
    <r>
      <t xml:space="preserve">VALID FROM </t>
    </r>
    <r>
      <rPr>
        <b/>
        <sz val="9"/>
        <color rgb="FFFF0000"/>
        <rFont val="Calibri"/>
        <family val="2"/>
      </rPr>
      <t>1ST TO 15TH DAY OF FIRST MONTH</t>
    </r>
    <r>
      <rPr>
        <b/>
        <sz val="9"/>
        <rFont val="Calibri"/>
        <family val="2"/>
      </rPr>
      <t xml:space="preserve"> OF THE QUARTER - </t>
    </r>
    <r>
      <rPr>
        <b/>
        <sz val="9"/>
        <color rgb="FFC00000"/>
        <rFont val="Calibri"/>
        <family val="2"/>
      </rPr>
      <t>1ST FORTNIGHT</t>
    </r>
  </si>
  <si>
    <t>Prem. Tax</t>
  </si>
  <si>
    <t>Prem+tax</t>
  </si>
  <si>
    <t>one qtr</t>
  </si>
  <si>
    <t>two qtr</t>
  </si>
  <si>
    <t>three qtr</t>
  </si>
  <si>
    <t>4 qtr</t>
  </si>
  <si>
    <t>five qtr</t>
  </si>
  <si>
    <t>Private Car-Pleasure use only</t>
  </si>
  <si>
    <t>Private Car-Pleasure  and Insured's Business use only</t>
  </si>
  <si>
    <t>Premium Levy</t>
  </si>
  <si>
    <t>BUS  up to 20 seats-Including for Hire</t>
  </si>
  <si>
    <t>BUS &gt;20 seats but less than 30 seats-Excluding Hire</t>
  </si>
  <si>
    <t>BUS up to 20 seats-Domestic and Pleasure use only</t>
  </si>
  <si>
    <t>BUS up to 20 seats- Pleasure and Insured's business use only</t>
  </si>
  <si>
    <t>BUS &gt; 30 seats- Excluding Hire</t>
  </si>
  <si>
    <t>Buses &gt;30 seats-Including for Hire</t>
  </si>
  <si>
    <t>Truck -up to 10 tonnes-Insured's business use only</t>
  </si>
  <si>
    <t>Truck- up to 10 tonnes-Including for Hire</t>
  </si>
  <si>
    <t>BUS &gt;20 but less than 30 seats-Including for Hire</t>
  </si>
  <si>
    <t>Trucks &gt;10 tonnes-Insured's business use only</t>
  </si>
  <si>
    <t>Trucks &gt;10 tonnes-Including for Hire</t>
  </si>
  <si>
    <t>Motor Cycle-Domestic and Pleasure use only</t>
  </si>
  <si>
    <t>Motor Cycle-Domestic, Pleasure and Business Use only</t>
  </si>
  <si>
    <t>Ambulance</t>
  </si>
  <si>
    <t>Fire Tender</t>
  </si>
  <si>
    <t>Taxi-licenced to carry passengers</t>
  </si>
  <si>
    <t>Hired car-with driver</t>
  </si>
  <si>
    <t>Hired car-self drive</t>
  </si>
  <si>
    <t>PRIVATE CAR-Pleasure Use only</t>
  </si>
  <si>
    <t>BUS up to 20 seats - Domestic and Pleasure Use Only</t>
  </si>
  <si>
    <t>PRIVATE CAR-Pleasure and Insured's Business Use only</t>
  </si>
  <si>
    <t>BUS up to 20 seats - Pleasure and Insured's Business Use only</t>
  </si>
  <si>
    <t>BUS UP TO 20 SEATS-Including for Hire Use</t>
  </si>
  <si>
    <t>BUS &gt; 20 seats but less than 30 seats-Excluding Hire Use</t>
  </si>
  <si>
    <t>BUS &gt;30 seats-Excluding Hire Use</t>
  </si>
  <si>
    <t>BUS &gt;20  BUT LESS THAN 30 SEATS -Including for Hire Use</t>
  </si>
  <si>
    <t>BUS&gt;30 SEATS-Including for Hire Use</t>
  </si>
  <si>
    <t>Truck up to 10 Tonnes-Insured's Business Use only</t>
  </si>
  <si>
    <t>TRUCKS UP TO 10 TONNES-Including for Hire Use</t>
  </si>
  <si>
    <t>Truck &gt; 10 Tonnes-Insured's Business Use only</t>
  </si>
  <si>
    <t>TRUCKS&gt;10 TONNES-Including for Hire Use</t>
  </si>
  <si>
    <t>HIRED CAR-WITH DRIVER</t>
  </si>
  <si>
    <t xml:space="preserve">MOTOR CYCLE-Pleasure and Business Use </t>
  </si>
  <si>
    <t>MOTOR CYCLE-Pleasure Use only</t>
  </si>
  <si>
    <t>Levy</t>
  </si>
  <si>
    <t>BASE PREMIUM+ Levy</t>
  </si>
  <si>
    <r>
      <t xml:space="preserve">VALID FROM </t>
    </r>
    <r>
      <rPr>
        <b/>
        <sz val="9"/>
        <color rgb="FFFF0000"/>
        <rFont val="Calibri"/>
        <family val="2"/>
      </rPr>
      <t>16th TO last DAY OF FIRST MONTH</t>
    </r>
    <r>
      <rPr>
        <b/>
        <sz val="9"/>
        <rFont val="Calibri"/>
        <family val="2"/>
      </rPr>
      <t xml:space="preserve"> OF THE QUARTER - 2nd </t>
    </r>
    <r>
      <rPr>
        <b/>
        <sz val="9"/>
        <color rgb="FFC00000"/>
        <rFont val="Calibri"/>
        <family val="2"/>
      </rPr>
      <t>FORTNIGHT</t>
    </r>
  </si>
  <si>
    <r>
      <t xml:space="preserve">VALID FROM </t>
    </r>
    <r>
      <rPr>
        <b/>
        <sz val="9"/>
        <color rgb="FFFF0000"/>
        <rFont val="Calibri"/>
        <family val="2"/>
      </rPr>
      <t>1ST TO 15TH DAY OF Second MONTH</t>
    </r>
    <r>
      <rPr>
        <b/>
        <sz val="9"/>
        <rFont val="Calibri"/>
        <family val="2"/>
      </rPr>
      <t xml:space="preserve"> OF THE QUARTER - 3rd </t>
    </r>
    <r>
      <rPr>
        <b/>
        <sz val="9"/>
        <color rgb="FFC00000"/>
        <rFont val="Calibri"/>
        <family val="2"/>
      </rPr>
      <t>FORTNIGHT</t>
    </r>
  </si>
  <si>
    <r>
      <t xml:space="preserve">VALID FROM </t>
    </r>
    <r>
      <rPr>
        <b/>
        <sz val="9"/>
        <color rgb="FFFF0000"/>
        <rFont val="Calibri"/>
        <family val="2"/>
      </rPr>
      <t>16th TO last DAY OF SECOND MONTH</t>
    </r>
    <r>
      <rPr>
        <b/>
        <sz val="9"/>
        <rFont val="Calibri"/>
        <family val="2"/>
      </rPr>
      <t xml:space="preserve"> OF THE QUARTER - 4th</t>
    </r>
    <r>
      <rPr>
        <b/>
        <sz val="9"/>
        <color rgb="FFC00000"/>
        <rFont val="Calibri"/>
        <family val="2"/>
      </rPr>
      <t xml:space="preserve"> FORTNIGHT</t>
    </r>
  </si>
  <si>
    <r>
      <t xml:space="preserve">PREMIUM RATES APPLICABLE FOR 2ND </t>
    </r>
    <r>
      <rPr>
        <b/>
        <sz val="9"/>
        <color rgb="FFFF0000"/>
        <rFont val="Calibri"/>
        <family val="2"/>
      </rPr>
      <t>FORTNIGHT</t>
    </r>
    <r>
      <rPr>
        <b/>
        <sz val="9"/>
        <color indexed="8"/>
        <rFont val="Calibri"/>
        <family val="2"/>
      </rPr>
      <t xml:space="preserve"> OF A QUARTER in which cover is being issued</t>
    </r>
  </si>
  <si>
    <r>
      <t xml:space="preserve">PREMIUM RATES APPLICABLE FOR 6TH </t>
    </r>
    <r>
      <rPr>
        <b/>
        <sz val="9"/>
        <color rgb="FFFF0000"/>
        <rFont val="Calibri"/>
        <family val="2"/>
      </rPr>
      <t>FORTNIGHT</t>
    </r>
    <r>
      <rPr>
        <b/>
        <sz val="9"/>
        <color indexed="8"/>
        <rFont val="Calibri"/>
        <family val="2"/>
      </rPr>
      <t xml:space="preserve"> OF A QUARTER in which cover is being issued</t>
    </r>
  </si>
  <si>
    <r>
      <t xml:space="preserve">PREMIUM RATES APPLICABLE FOR 3RD </t>
    </r>
    <r>
      <rPr>
        <b/>
        <sz val="9"/>
        <color rgb="FFFF0000"/>
        <rFont val="Calibri"/>
        <family val="2"/>
      </rPr>
      <t>FORTNIGHT</t>
    </r>
    <r>
      <rPr>
        <b/>
        <sz val="9"/>
        <color indexed="8"/>
        <rFont val="Calibri"/>
        <family val="2"/>
      </rPr>
      <t xml:space="preserve"> OF A QUARTER in which cover is being issued</t>
    </r>
  </si>
  <si>
    <r>
      <t xml:space="preserve">PREMIUM RATES APPLICABLE FOR 4TH </t>
    </r>
    <r>
      <rPr>
        <b/>
        <sz val="9"/>
        <color rgb="FFFF0000"/>
        <rFont val="Calibri"/>
        <family val="2"/>
      </rPr>
      <t>FORTNIGHT</t>
    </r>
    <r>
      <rPr>
        <b/>
        <sz val="9"/>
        <color indexed="8"/>
        <rFont val="Calibri"/>
        <family val="2"/>
      </rPr>
      <t xml:space="preserve"> OF A QUARTER in which cover is being issued</t>
    </r>
  </si>
  <si>
    <r>
      <t xml:space="preserve">PREMIUM RATES APPLICABLE FOR 5TH </t>
    </r>
    <r>
      <rPr>
        <b/>
        <sz val="9"/>
        <color rgb="FFFF0000"/>
        <rFont val="Calibri"/>
        <family val="2"/>
      </rPr>
      <t>FORTNIGHT</t>
    </r>
    <r>
      <rPr>
        <b/>
        <sz val="9"/>
        <color indexed="8"/>
        <rFont val="Calibri"/>
        <family val="2"/>
      </rPr>
      <t xml:space="preserve"> OF A QUARTER in which cover is being issued</t>
    </r>
  </si>
  <si>
    <r>
      <t xml:space="preserve">VALID FROM </t>
    </r>
    <r>
      <rPr>
        <b/>
        <sz val="9"/>
        <color rgb="FFFF0000"/>
        <rFont val="Calibri"/>
        <family val="2"/>
      </rPr>
      <t>1ST TO 15TH DAY OF THIRD MONTH</t>
    </r>
    <r>
      <rPr>
        <b/>
        <sz val="9"/>
        <rFont val="Calibri"/>
        <family val="2"/>
      </rPr>
      <t xml:space="preserve"> OF THE QUARTER - 5TH</t>
    </r>
    <r>
      <rPr>
        <b/>
        <sz val="9"/>
        <color rgb="FFC00000"/>
        <rFont val="Calibri"/>
        <family val="2"/>
      </rPr>
      <t xml:space="preserve"> FORTNIGHT</t>
    </r>
  </si>
  <si>
    <r>
      <t xml:space="preserve">VALID FROM </t>
    </r>
    <r>
      <rPr>
        <b/>
        <sz val="9"/>
        <color rgb="FFFF0000"/>
        <rFont val="Calibri"/>
        <family val="2"/>
      </rPr>
      <t>1ST TO 16TH DAY OF THIRD MONTH</t>
    </r>
    <r>
      <rPr>
        <b/>
        <sz val="9"/>
        <rFont val="Calibri"/>
        <family val="2"/>
      </rPr>
      <t xml:space="preserve"> OF THE QUARTER - 6TH</t>
    </r>
    <r>
      <rPr>
        <b/>
        <sz val="9"/>
        <color rgb="FFC00000"/>
        <rFont val="Calibri"/>
        <family val="2"/>
      </rPr>
      <t xml:space="preserve"> FORTNIGHT</t>
    </r>
  </si>
  <si>
    <t>Tax Factor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</si>
</sst>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_);_(* \(#,##0\);_(* &quot;-&quot;_);_(@_)"/>
    <numFmt numFmtId="165" formatCode="_(* #,##0.00_);_(* \(#,##0.00\);_(* &quot;-&quot;??_);_(@_)"/>
    <numFmt numFmtId="166" formatCode="_(* #,##0_);_(* \(#,##0\);_(* &quot;-&quot;??_);_(@_)"/>
  </numFmts>
  <fonts count="25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63"/>
      <name val="Cambria"/>
      <family val="1"/>
    </font>
    <font>
      <sz val="8"/>
      <name val="Calibri"/>
      <family val="2"/>
    </font>
    <font>
      <b/>
      <sz val="11"/>
      <color indexed="8"/>
      <name val="Calibri"/>
      <family val="2"/>
    </font>
    <font>
      <b/>
      <sz val="16"/>
      <color indexed="8"/>
      <name val="Calibri"/>
      <family val="2"/>
    </font>
    <font>
      <b/>
      <sz val="11"/>
      <color rgb="FF3F3F3F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8"/>
      <color indexed="8"/>
      <name val="Calibri"/>
      <family val="2"/>
    </font>
    <font>
      <sz val="8"/>
      <color indexed="8"/>
      <name val="Calibri"/>
      <family val="2"/>
    </font>
    <font>
      <sz val="8"/>
      <color indexed="10"/>
      <name val="Calibri"/>
      <family val="2"/>
    </font>
    <font>
      <b/>
      <sz val="8"/>
      <color rgb="FFC00000"/>
      <name val="Calibri"/>
      <family val="2"/>
    </font>
    <font>
      <sz val="8"/>
      <color rgb="FFFF0000"/>
      <name val="Calibri"/>
      <family val="2"/>
    </font>
    <font>
      <b/>
      <sz val="9"/>
      <color indexed="8"/>
      <name val="Calibri"/>
      <family val="2"/>
    </font>
    <font>
      <b/>
      <sz val="9"/>
      <name val="Calibri"/>
      <family val="2"/>
    </font>
    <font>
      <b/>
      <sz val="9"/>
      <color rgb="FFFF0000"/>
      <name val="Calibri"/>
      <family val="2"/>
    </font>
    <font>
      <b/>
      <sz val="8"/>
      <name val="Calibri"/>
      <family val="2"/>
    </font>
    <font>
      <sz val="8"/>
      <color rgb="FFC00000"/>
      <name val="Calibri"/>
      <family val="2"/>
    </font>
    <font>
      <sz val="9"/>
      <color theme="1"/>
      <name val="Calibri"/>
      <family val="2"/>
      <scheme val="minor"/>
    </font>
    <font>
      <b/>
      <sz val="9"/>
      <color rgb="FFC00000"/>
      <name val="Calibri"/>
      <family val="2"/>
    </font>
    <font>
      <sz val="9"/>
      <color rgb="FFC00000"/>
      <name val="Calibri"/>
      <family val="2"/>
      <scheme val="minor"/>
    </font>
    <font>
      <b/>
      <sz val="9"/>
      <color indexed="63"/>
      <name val="Times New Roman"/>
      <family val="1"/>
    </font>
    <font>
      <sz val="9"/>
      <color theme="1"/>
      <name val="Times New Roman"/>
      <family val="1"/>
    </font>
    <font>
      <b/>
      <sz val="9"/>
      <color rgb="FF3F3F3F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rgb="FFF2F2F2"/>
      </patternFill>
    </fill>
    <fill>
      <patternFill patternType="solid">
        <fgColor theme="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rgb="FF3F3F3F"/>
      </left>
      <right style="thin">
        <color rgb="FF3F3F3F"/>
      </right>
      <top/>
      <bottom style="thin">
        <color rgb="FF3F3F3F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0" fontId="6" fillId="3" borderId="2" applyNumberFormat="0" applyAlignment="0" applyProtection="0"/>
  </cellStyleXfs>
  <cellXfs count="61">
    <xf numFmtId="0" fontId="0" fillId="0" borderId="0" xfId="0"/>
    <xf numFmtId="0" fontId="4" fillId="0" borderId="0" xfId="0" applyFont="1"/>
    <xf numFmtId="0" fontId="5" fillId="0" borderId="0" xfId="0" applyFont="1"/>
    <xf numFmtId="164" fontId="2" fillId="3" borderId="0" xfId="2" applyNumberFormat="1" applyFont="1" applyBorder="1"/>
    <xf numFmtId="0" fontId="4" fillId="0" borderId="0" xfId="0" applyFont="1" applyBorder="1"/>
    <xf numFmtId="164" fontId="4" fillId="0" borderId="0" xfId="0" applyNumberFormat="1" applyFont="1"/>
    <xf numFmtId="0" fontId="8" fillId="0" borderId="0" xfId="0" applyFont="1"/>
    <xf numFmtId="0" fontId="7" fillId="0" borderId="0" xfId="0" applyFont="1"/>
    <xf numFmtId="164" fontId="6" fillId="3" borderId="0" xfId="2" applyNumberFormat="1" applyFont="1" applyBorder="1"/>
    <xf numFmtId="164" fontId="2" fillId="3" borderId="1" xfId="2" applyNumberFormat="1" applyFont="1" applyBorder="1" applyAlignment="1">
      <alignment horizontal="center"/>
    </xf>
    <xf numFmtId="164" fontId="10" fillId="0" borderId="0" xfId="0" applyNumberFormat="1" applyFont="1"/>
    <xf numFmtId="0" fontId="11" fillId="0" borderId="0" xfId="0" applyFont="1"/>
    <xf numFmtId="164" fontId="11" fillId="0" borderId="0" xfId="0" applyNumberFormat="1" applyFont="1"/>
    <xf numFmtId="0" fontId="13" fillId="0" borderId="0" xfId="0" applyFont="1"/>
    <xf numFmtId="164" fontId="13" fillId="0" borderId="0" xfId="0" applyNumberFormat="1" applyFont="1"/>
    <xf numFmtId="164" fontId="3" fillId="0" borderId="0" xfId="0" applyNumberFormat="1" applyFont="1"/>
    <xf numFmtId="0" fontId="14" fillId="0" borderId="0" xfId="0" applyFont="1"/>
    <xf numFmtId="0" fontId="15" fillId="0" borderId="0" xfId="0" applyFont="1" applyAlignment="1">
      <alignment horizontal="left"/>
    </xf>
    <xf numFmtId="0" fontId="19" fillId="0" borderId="0" xfId="0" applyFont="1"/>
    <xf numFmtId="164" fontId="0" fillId="0" borderId="0" xfId="0" applyNumberFormat="1" applyBorder="1"/>
    <xf numFmtId="9" fontId="0" fillId="0" borderId="0" xfId="0" applyNumberFormat="1"/>
    <xf numFmtId="1" fontId="19" fillId="0" borderId="0" xfId="0" applyNumberFormat="1" applyFont="1"/>
    <xf numFmtId="1" fontId="14" fillId="0" borderId="0" xfId="0" applyNumberFormat="1" applyFont="1"/>
    <xf numFmtId="0" fontId="21" fillId="0" borderId="0" xfId="0" applyFont="1"/>
    <xf numFmtId="0" fontId="22" fillId="3" borderId="2" xfId="2" applyFont="1"/>
    <xf numFmtId="166" fontId="22" fillId="3" borderId="2" xfId="2" applyNumberFormat="1" applyFont="1"/>
    <xf numFmtId="0" fontId="22" fillId="3" borderId="2" xfId="2" applyNumberFormat="1" applyFont="1"/>
    <xf numFmtId="166" fontId="22" fillId="3" borderId="2" xfId="1" applyNumberFormat="1" applyFont="1" applyFill="1" applyBorder="1"/>
    <xf numFmtId="0" fontId="23" fillId="0" borderId="0" xfId="0" applyFont="1"/>
    <xf numFmtId="0" fontId="24" fillId="3" borderId="2" xfId="2" applyFont="1"/>
    <xf numFmtId="166" fontId="22" fillId="3" borderId="0" xfId="1" applyNumberFormat="1" applyFont="1" applyFill="1" applyBorder="1"/>
    <xf numFmtId="165" fontId="23" fillId="0" borderId="0" xfId="1" applyFont="1"/>
    <xf numFmtId="0" fontId="22" fillId="3" borderId="5" xfId="2" applyFont="1" applyBorder="1"/>
    <xf numFmtId="0" fontId="22" fillId="3" borderId="3" xfId="2" applyFont="1" applyBorder="1"/>
    <xf numFmtId="0" fontId="22" fillId="0" borderId="3" xfId="2" applyFont="1" applyFill="1" applyBorder="1"/>
    <xf numFmtId="0" fontId="22" fillId="3" borderId="6" xfId="2" applyFont="1" applyBorder="1"/>
    <xf numFmtId="166" fontId="22" fillId="3" borderId="4" xfId="2" applyNumberFormat="1" applyFont="1" applyBorder="1"/>
    <xf numFmtId="165" fontId="22" fillId="2" borderId="7" xfId="1" applyFont="1" applyFill="1" applyBorder="1"/>
    <xf numFmtId="0" fontId="22" fillId="3" borderId="8" xfId="2" applyFont="1" applyBorder="1"/>
    <xf numFmtId="165" fontId="22" fillId="0" borderId="3" xfId="1" applyFont="1" applyFill="1" applyBorder="1"/>
    <xf numFmtId="0" fontId="23" fillId="4" borderId="3" xfId="0" applyFont="1" applyFill="1" applyBorder="1"/>
    <xf numFmtId="0" fontId="0" fillId="0" borderId="3" xfId="0" applyBorder="1"/>
    <xf numFmtId="0" fontId="2" fillId="3" borderId="8" xfId="2" applyFont="1" applyBorder="1"/>
    <xf numFmtId="0" fontId="2" fillId="3" borderId="8" xfId="2" applyFont="1" applyBorder="1" applyAlignment="1">
      <alignment horizontal="center"/>
    </xf>
    <xf numFmtId="0" fontId="0" fillId="0" borderId="3" xfId="0" applyBorder="1" applyAlignment="1">
      <alignment wrapText="1"/>
    </xf>
    <xf numFmtId="0" fontId="6" fillId="0" borderId="3" xfId="2" applyFont="1" applyFill="1" applyBorder="1"/>
    <xf numFmtId="0" fontId="2" fillId="0" borderId="3" xfId="2" applyFont="1" applyFill="1" applyBorder="1"/>
    <xf numFmtId="0" fontId="10" fillId="0" borderId="3" xfId="0" applyFont="1" applyBorder="1"/>
    <xf numFmtId="0" fontId="9" fillId="0" borderId="3" xfId="0" applyFont="1" applyBorder="1" applyAlignment="1">
      <alignment horizontal="right"/>
    </xf>
    <xf numFmtId="0" fontId="10" fillId="0" borderId="3" xfId="0" applyFont="1" applyBorder="1" applyAlignment="1">
      <alignment horizontal="right"/>
    </xf>
    <xf numFmtId="164" fontId="10" fillId="0" borderId="3" xfId="0" applyNumberFormat="1" applyFont="1" applyBorder="1"/>
    <xf numFmtId="164" fontId="12" fillId="0" borderId="3" xfId="0" applyNumberFormat="1" applyFont="1" applyBorder="1"/>
    <xf numFmtId="164" fontId="17" fillId="0" borderId="3" xfId="0" applyNumberFormat="1" applyFont="1" applyBorder="1"/>
    <xf numFmtId="164" fontId="3" fillId="0" borderId="3" xfId="0" applyNumberFormat="1" applyFont="1" applyBorder="1"/>
    <xf numFmtId="164" fontId="9" fillId="0" borderId="3" xfId="0" applyNumberFormat="1" applyFont="1" applyBorder="1"/>
    <xf numFmtId="164" fontId="18" fillId="0" borderId="3" xfId="0" applyNumberFormat="1" applyFont="1" applyBorder="1"/>
    <xf numFmtId="0" fontId="22" fillId="3" borderId="5" xfId="2" applyFont="1" applyBorder="1" applyAlignment="1">
      <alignment horizontal="center"/>
    </xf>
    <xf numFmtId="165" fontId="22" fillId="2" borderId="3" xfId="1" applyFont="1" applyFill="1" applyBorder="1"/>
    <xf numFmtId="166" fontId="22" fillId="3" borderId="3" xfId="2" applyNumberFormat="1" applyFont="1" applyBorder="1"/>
    <xf numFmtId="1" fontId="22" fillId="3" borderId="3" xfId="2" applyNumberFormat="1" applyFont="1" applyBorder="1"/>
    <xf numFmtId="166" fontId="22" fillId="3" borderId="3" xfId="1" applyNumberFormat="1" applyFont="1" applyFill="1" applyBorder="1"/>
  </cellXfs>
  <cellStyles count="3">
    <cellStyle name="Comma" xfId="1" builtinId="3"/>
    <cellStyle name="Normal" xfId="0" builtinId="0"/>
    <cellStyle name="Output" xfId="2" builtin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3"/>
  <sheetViews>
    <sheetView topLeftCell="A24" zoomScaleNormal="100" workbookViewId="0">
      <selection activeCell="G52" sqref="G52"/>
    </sheetView>
  </sheetViews>
  <sheetFormatPr defaultRowHeight="14.4" x14ac:dyDescent="0.3"/>
  <cols>
    <col min="1" max="1" width="46" customWidth="1"/>
    <col min="2" max="2" width="17" customWidth="1"/>
    <col min="3" max="3" width="15.88671875" customWidth="1"/>
    <col min="4" max="4" width="16.44140625" customWidth="1"/>
    <col min="5" max="5" width="16.5546875" customWidth="1"/>
    <col min="6" max="6" width="17.33203125" customWidth="1"/>
    <col min="7" max="7" width="16.88671875" customWidth="1"/>
    <col min="9" max="9" width="10.88671875" customWidth="1"/>
  </cols>
  <sheetData>
    <row r="1" spans="1:9" ht="15.6" x14ac:dyDescent="0.3">
      <c r="A1" s="6" t="s">
        <v>14</v>
      </c>
      <c r="F1" s="23" t="s">
        <v>42</v>
      </c>
      <c r="G1" s="20">
        <v>0.03</v>
      </c>
    </row>
    <row r="2" spans="1:9" ht="43.2" x14ac:dyDescent="0.3">
      <c r="A2" s="45"/>
      <c r="B2" s="46" t="s">
        <v>15</v>
      </c>
      <c r="C2" s="45"/>
      <c r="D2" s="45"/>
      <c r="E2" s="45"/>
      <c r="F2" s="45"/>
      <c r="G2" s="45"/>
      <c r="H2" s="41" t="s">
        <v>77</v>
      </c>
      <c r="I2" s="44" t="s">
        <v>78</v>
      </c>
    </row>
    <row r="3" spans="1:9" x14ac:dyDescent="0.3">
      <c r="A3" s="42"/>
      <c r="B3" s="7"/>
      <c r="C3" s="43" t="s">
        <v>0</v>
      </c>
      <c r="D3" s="43" t="s">
        <v>1</v>
      </c>
      <c r="E3" s="43" t="s">
        <v>2</v>
      </c>
      <c r="F3" s="43" t="s">
        <v>3</v>
      </c>
      <c r="G3" s="43" t="s">
        <v>4</v>
      </c>
    </row>
    <row r="4" spans="1:9" x14ac:dyDescent="0.3">
      <c r="A4" s="24" t="s">
        <v>40</v>
      </c>
      <c r="B4" s="37"/>
      <c r="C4" s="25">
        <f>G4*50%</f>
        <v>168.75</v>
      </c>
      <c r="D4" s="24">
        <f>G4*70%</f>
        <v>236.24999999999997</v>
      </c>
      <c r="E4" s="26">
        <f>G4*80%</f>
        <v>270</v>
      </c>
      <c r="F4" s="24">
        <f>VALUE(G4*100%)</f>
        <v>337.5</v>
      </c>
      <c r="G4" s="27">
        <f>G31*0.75</f>
        <v>337.5</v>
      </c>
      <c r="H4" s="31">
        <f>G4*$G$1</f>
        <v>10.125</v>
      </c>
      <c r="I4" s="31">
        <f>SUM(G4:H4)</f>
        <v>347.625</v>
      </c>
    </row>
    <row r="5" spans="1:9" x14ac:dyDescent="0.3">
      <c r="A5" s="35" t="s">
        <v>41</v>
      </c>
      <c r="B5" s="39"/>
      <c r="C5" s="36">
        <f t="shared" ref="C5:C26" si="0">G5*50%</f>
        <v>169.5</v>
      </c>
      <c r="D5" s="24">
        <f t="shared" ref="D5:D26" si="1">G5*70%</f>
        <v>237.29999999999998</v>
      </c>
      <c r="E5" s="26">
        <f t="shared" ref="E5:E26" si="2">G5*80%</f>
        <v>271.2</v>
      </c>
      <c r="F5" s="24">
        <f t="shared" ref="F5:F26" si="3">VALUE(G5*100%)</f>
        <v>339</v>
      </c>
      <c r="G5" s="27">
        <f>G32*0.75</f>
        <v>339</v>
      </c>
      <c r="H5" s="31">
        <f t="shared" ref="H5:H26" si="4">G5*$G$1</f>
        <v>10.17</v>
      </c>
      <c r="I5" s="31">
        <f t="shared" ref="I5:I26" si="5">SUM(G5:H5)</f>
        <v>349.17</v>
      </c>
    </row>
    <row r="6" spans="1:9" x14ac:dyDescent="0.3">
      <c r="A6" s="35" t="s">
        <v>45</v>
      </c>
      <c r="B6" s="39"/>
      <c r="C6" s="36">
        <f t="shared" si="0"/>
        <v>178.125</v>
      </c>
      <c r="D6" s="24">
        <f t="shared" si="1"/>
        <v>249.37499999999997</v>
      </c>
      <c r="E6" s="26">
        <f t="shared" si="2"/>
        <v>285</v>
      </c>
      <c r="F6" s="24">
        <f t="shared" si="3"/>
        <v>356.25</v>
      </c>
      <c r="G6" s="27">
        <f t="shared" ref="G6:G26" si="6">G33*0.75</f>
        <v>356.25</v>
      </c>
      <c r="H6" s="31">
        <f t="shared" si="4"/>
        <v>10.6875</v>
      </c>
      <c r="I6" s="31">
        <f t="shared" si="5"/>
        <v>366.9375</v>
      </c>
    </row>
    <row r="7" spans="1:9" x14ac:dyDescent="0.3">
      <c r="A7" s="35" t="s">
        <v>46</v>
      </c>
      <c r="B7" s="39"/>
      <c r="C7" s="36">
        <f t="shared" si="0"/>
        <v>180</v>
      </c>
      <c r="D7" s="24">
        <f t="shared" si="1"/>
        <v>251.99999999999997</v>
      </c>
      <c r="E7" s="26">
        <f t="shared" si="2"/>
        <v>288</v>
      </c>
      <c r="F7" s="24">
        <f t="shared" si="3"/>
        <v>360</v>
      </c>
      <c r="G7" s="27">
        <f t="shared" si="6"/>
        <v>360</v>
      </c>
      <c r="H7" s="31">
        <f t="shared" si="4"/>
        <v>10.799999999999999</v>
      </c>
      <c r="I7" s="31">
        <f t="shared" si="5"/>
        <v>370.8</v>
      </c>
    </row>
    <row r="8" spans="1:9" x14ac:dyDescent="0.3">
      <c r="A8" s="24" t="s">
        <v>43</v>
      </c>
      <c r="B8" s="38"/>
      <c r="C8" s="25">
        <f t="shared" si="0"/>
        <v>281.25</v>
      </c>
      <c r="D8" s="24">
        <f t="shared" si="1"/>
        <v>393.75</v>
      </c>
      <c r="E8" s="26">
        <f t="shared" si="2"/>
        <v>450</v>
      </c>
      <c r="F8" s="24">
        <f t="shared" si="3"/>
        <v>562.5</v>
      </c>
      <c r="G8" s="27">
        <f t="shared" si="6"/>
        <v>562.5</v>
      </c>
      <c r="H8" s="31">
        <f t="shared" si="4"/>
        <v>16.875</v>
      </c>
      <c r="I8" s="31">
        <f t="shared" si="5"/>
        <v>579.375</v>
      </c>
    </row>
    <row r="9" spans="1:9" x14ac:dyDescent="0.3">
      <c r="A9" s="24" t="s">
        <v>44</v>
      </c>
      <c r="B9" s="24"/>
      <c r="C9" s="25">
        <f t="shared" si="0"/>
        <v>285</v>
      </c>
      <c r="D9" s="24">
        <f t="shared" si="1"/>
        <v>399</v>
      </c>
      <c r="E9" s="26">
        <f t="shared" si="2"/>
        <v>456</v>
      </c>
      <c r="F9" s="24">
        <f t="shared" si="3"/>
        <v>570</v>
      </c>
      <c r="G9" s="27">
        <f t="shared" si="6"/>
        <v>570</v>
      </c>
      <c r="H9" s="31">
        <f t="shared" si="4"/>
        <v>17.099999999999998</v>
      </c>
      <c r="I9" s="31">
        <f t="shared" si="5"/>
        <v>587.1</v>
      </c>
    </row>
    <row r="10" spans="1:9" x14ac:dyDescent="0.3">
      <c r="A10" s="24" t="s">
        <v>51</v>
      </c>
      <c r="B10" s="24"/>
      <c r="C10" s="25">
        <f t="shared" si="0"/>
        <v>300</v>
      </c>
      <c r="D10" s="24">
        <f t="shared" si="1"/>
        <v>420</v>
      </c>
      <c r="E10" s="26">
        <f t="shared" si="2"/>
        <v>480</v>
      </c>
      <c r="F10" s="24">
        <f t="shared" si="3"/>
        <v>600</v>
      </c>
      <c r="G10" s="27">
        <f t="shared" si="6"/>
        <v>600</v>
      </c>
      <c r="H10" s="31">
        <f t="shared" si="4"/>
        <v>18</v>
      </c>
      <c r="I10" s="31">
        <f t="shared" si="5"/>
        <v>618</v>
      </c>
    </row>
    <row r="11" spans="1:9" x14ac:dyDescent="0.3">
      <c r="A11" s="24" t="s">
        <v>47</v>
      </c>
      <c r="B11" s="24"/>
      <c r="C11" s="25">
        <f t="shared" si="0"/>
        <v>318.75</v>
      </c>
      <c r="D11" s="24">
        <f t="shared" si="1"/>
        <v>446.25</v>
      </c>
      <c r="E11" s="26">
        <f t="shared" si="2"/>
        <v>510</v>
      </c>
      <c r="F11" s="24">
        <f t="shared" si="3"/>
        <v>637.5</v>
      </c>
      <c r="G11" s="27">
        <f t="shared" si="6"/>
        <v>637.5</v>
      </c>
      <c r="H11" s="31">
        <f t="shared" si="4"/>
        <v>19.125</v>
      </c>
      <c r="I11" s="31">
        <f t="shared" si="5"/>
        <v>656.625</v>
      </c>
    </row>
    <row r="12" spans="1:9" x14ac:dyDescent="0.3">
      <c r="A12" s="24" t="s">
        <v>48</v>
      </c>
      <c r="B12" s="24"/>
      <c r="C12" s="25">
        <f t="shared" si="0"/>
        <v>375</v>
      </c>
      <c r="D12" s="24">
        <f t="shared" si="1"/>
        <v>525</v>
      </c>
      <c r="E12" s="26">
        <f t="shared" si="2"/>
        <v>600</v>
      </c>
      <c r="F12" s="24">
        <f t="shared" si="3"/>
        <v>750</v>
      </c>
      <c r="G12" s="27">
        <f t="shared" si="6"/>
        <v>750</v>
      </c>
      <c r="H12" s="31">
        <f t="shared" si="4"/>
        <v>22.5</v>
      </c>
      <c r="I12" s="31">
        <f t="shared" si="5"/>
        <v>772.5</v>
      </c>
    </row>
    <row r="13" spans="1:9" x14ac:dyDescent="0.3">
      <c r="A13" s="24" t="s">
        <v>49</v>
      </c>
      <c r="B13" s="24"/>
      <c r="C13" s="25">
        <f t="shared" si="0"/>
        <v>196.875</v>
      </c>
      <c r="D13" s="24">
        <f t="shared" si="1"/>
        <v>275.625</v>
      </c>
      <c r="E13" s="26">
        <f t="shared" si="2"/>
        <v>315</v>
      </c>
      <c r="F13" s="24">
        <f t="shared" si="3"/>
        <v>393.75</v>
      </c>
      <c r="G13" s="27">
        <f t="shared" si="6"/>
        <v>393.75</v>
      </c>
      <c r="H13" s="31">
        <f t="shared" si="4"/>
        <v>11.8125</v>
      </c>
      <c r="I13" s="31">
        <f t="shared" si="5"/>
        <v>405.5625</v>
      </c>
    </row>
    <row r="14" spans="1:9" x14ac:dyDescent="0.3">
      <c r="A14" s="24" t="s">
        <v>50</v>
      </c>
      <c r="B14" s="24"/>
      <c r="C14" s="25">
        <f t="shared" si="0"/>
        <v>206.25</v>
      </c>
      <c r="D14" s="24">
        <f t="shared" si="1"/>
        <v>288.75</v>
      </c>
      <c r="E14" s="26">
        <f t="shared" si="2"/>
        <v>330</v>
      </c>
      <c r="F14" s="24">
        <f t="shared" si="3"/>
        <v>412.5</v>
      </c>
      <c r="G14" s="27">
        <f t="shared" si="6"/>
        <v>412.5</v>
      </c>
      <c r="H14" s="31">
        <f t="shared" si="4"/>
        <v>12.375</v>
      </c>
      <c r="I14" s="31">
        <f t="shared" si="5"/>
        <v>424.875</v>
      </c>
    </row>
    <row r="15" spans="1:9" x14ac:dyDescent="0.3">
      <c r="A15" s="24" t="s">
        <v>52</v>
      </c>
      <c r="B15" s="24"/>
      <c r="C15" s="25">
        <f t="shared" si="0"/>
        <v>202.5</v>
      </c>
      <c r="D15" s="24">
        <f t="shared" si="1"/>
        <v>283.5</v>
      </c>
      <c r="E15" s="26">
        <f t="shared" si="2"/>
        <v>324</v>
      </c>
      <c r="F15" s="24">
        <f t="shared" si="3"/>
        <v>405</v>
      </c>
      <c r="G15" s="27">
        <f t="shared" si="6"/>
        <v>405</v>
      </c>
      <c r="H15" s="31">
        <f t="shared" si="4"/>
        <v>12.15</v>
      </c>
      <c r="I15" s="31">
        <f t="shared" si="5"/>
        <v>417.15</v>
      </c>
    </row>
    <row r="16" spans="1:9" x14ac:dyDescent="0.3">
      <c r="A16" s="24" t="s">
        <v>53</v>
      </c>
      <c r="B16" s="24"/>
      <c r="C16" s="25">
        <f t="shared" si="0"/>
        <v>225</v>
      </c>
      <c r="D16" s="24">
        <f t="shared" si="1"/>
        <v>315</v>
      </c>
      <c r="E16" s="26">
        <f t="shared" si="2"/>
        <v>360</v>
      </c>
      <c r="F16" s="24">
        <f t="shared" si="3"/>
        <v>450</v>
      </c>
      <c r="G16" s="27">
        <f t="shared" si="6"/>
        <v>450</v>
      </c>
      <c r="H16" s="31">
        <f t="shared" si="4"/>
        <v>13.5</v>
      </c>
      <c r="I16" s="31">
        <f t="shared" si="5"/>
        <v>463.5</v>
      </c>
    </row>
    <row r="17" spans="1:9" x14ac:dyDescent="0.3">
      <c r="A17" s="24" t="s">
        <v>26</v>
      </c>
      <c r="B17" s="24"/>
      <c r="C17" s="25">
        <f t="shared" si="0"/>
        <v>150</v>
      </c>
      <c r="D17" s="24">
        <f t="shared" si="1"/>
        <v>210</v>
      </c>
      <c r="E17" s="26">
        <f t="shared" si="2"/>
        <v>240</v>
      </c>
      <c r="F17" s="24">
        <f t="shared" si="3"/>
        <v>300</v>
      </c>
      <c r="G17" s="27">
        <f t="shared" si="6"/>
        <v>300</v>
      </c>
      <c r="H17" s="31">
        <f t="shared" si="4"/>
        <v>9</v>
      </c>
      <c r="I17" s="31">
        <f t="shared" si="5"/>
        <v>309</v>
      </c>
    </row>
    <row r="18" spans="1:9" x14ac:dyDescent="0.3">
      <c r="A18" s="24" t="s">
        <v>27</v>
      </c>
      <c r="B18" s="24"/>
      <c r="C18" s="25">
        <f t="shared" si="0"/>
        <v>112.5</v>
      </c>
      <c r="D18" s="24">
        <f t="shared" si="1"/>
        <v>157.5</v>
      </c>
      <c r="E18" s="26">
        <f t="shared" si="2"/>
        <v>180</v>
      </c>
      <c r="F18" s="24">
        <f t="shared" si="3"/>
        <v>225</v>
      </c>
      <c r="G18" s="27">
        <f t="shared" si="6"/>
        <v>225</v>
      </c>
      <c r="H18" s="31">
        <f t="shared" si="4"/>
        <v>6.75</v>
      </c>
      <c r="I18" s="31">
        <f t="shared" si="5"/>
        <v>231.75</v>
      </c>
    </row>
    <row r="19" spans="1:9" x14ac:dyDescent="0.3">
      <c r="A19" s="24" t="s">
        <v>24</v>
      </c>
      <c r="B19" s="24"/>
      <c r="C19" s="25">
        <f t="shared" si="0"/>
        <v>84.375</v>
      </c>
      <c r="D19" s="24">
        <f t="shared" si="1"/>
        <v>118.12499999999999</v>
      </c>
      <c r="E19" s="26">
        <f t="shared" si="2"/>
        <v>135</v>
      </c>
      <c r="F19" s="24">
        <f t="shared" si="3"/>
        <v>168.75</v>
      </c>
      <c r="G19" s="27">
        <f t="shared" si="6"/>
        <v>168.75</v>
      </c>
      <c r="H19" s="31">
        <f t="shared" si="4"/>
        <v>5.0625</v>
      </c>
      <c r="I19" s="31">
        <f t="shared" si="5"/>
        <v>173.8125</v>
      </c>
    </row>
    <row r="20" spans="1:9" x14ac:dyDescent="0.3">
      <c r="A20" s="24" t="s">
        <v>59</v>
      </c>
      <c r="B20" s="24"/>
      <c r="C20" s="25">
        <f t="shared" si="0"/>
        <v>281.25</v>
      </c>
      <c r="D20" s="24">
        <f t="shared" si="1"/>
        <v>393.75</v>
      </c>
      <c r="E20" s="26">
        <f t="shared" si="2"/>
        <v>450</v>
      </c>
      <c r="F20" s="24">
        <f t="shared" si="3"/>
        <v>562.5</v>
      </c>
      <c r="G20" s="27">
        <f t="shared" si="6"/>
        <v>562.5</v>
      </c>
      <c r="H20" s="31">
        <f t="shared" si="4"/>
        <v>16.875</v>
      </c>
      <c r="I20" s="31">
        <f t="shared" si="5"/>
        <v>579.375</v>
      </c>
    </row>
    <row r="21" spans="1:9" x14ac:dyDescent="0.3">
      <c r="A21" s="32" t="s">
        <v>60</v>
      </c>
      <c r="B21" s="32"/>
      <c r="C21" s="25">
        <f t="shared" si="0"/>
        <v>300</v>
      </c>
      <c r="D21" s="24">
        <f t="shared" si="1"/>
        <v>420</v>
      </c>
      <c r="E21" s="26">
        <f t="shared" si="2"/>
        <v>480</v>
      </c>
      <c r="F21" s="24">
        <f t="shared" si="3"/>
        <v>600</v>
      </c>
      <c r="G21" s="27">
        <f t="shared" si="6"/>
        <v>600</v>
      </c>
      <c r="H21" s="31">
        <f t="shared" si="4"/>
        <v>18</v>
      </c>
      <c r="I21" s="31">
        <f t="shared" si="5"/>
        <v>618</v>
      </c>
    </row>
    <row r="22" spans="1:9" x14ac:dyDescent="0.3">
      <c r="A22" s="33" t="s">
        <v>54</v>
      </c>
      <c r="B22" s="40"/>
      <c r="C22" s="36">
        <f t="shared" si="0"/>
        <v>150</v>
      </c>
      <c r="D22" s="24">
        <f t="shared" si="1"/>
        <v>210</v>
      </c>
      <c r="E22" s="26">
        <f t="shared" si="2"/>
        <v>240</v>
      </c>
      <c r="F22" s="24">
        <f t="shared" si="3"/>
        <v>300</v>
      </c>
      <c r="G22" s="27">
        <f t="shared" si="6"/>
        <v>300</v>
      </c>
      <c r="H22" s="31">
        <f t="shared" si="4"/>
        <v>9</v>
      </c>
      <c r="I22" s="31">
        <f t="shared" si="5"/>
        <v>309</v>
      </c>
    </row>
    <row r="23" spans="1:9" x14ac:dyDescent="0.3">
      <c r="A23" s="33" t="s">
        <v>55</v>
      </c>
      <c r="B23" s="40"/>
      <c r="C23" s="36">
        <f t="shared" si="0"/>
        <v>153.75</v>
      </c>
      <c r="D23" s="24">
        <f t="shared" si="1"/>
        <v>215.25</v>
      </c>
      <c r="E23" s="26">
        <f t="shared" si="2"/>
        <v>246</v>
      </c>
      <c r="F23" s="24">
        <f t="shared" si="3"/>
        <v>307.5</v>
      </c>
      <c r="G23" s="27">
        <f t="shared" si="6"/>
        <v>307.5</v>
      </c>
      <c r="H23" s="31">
        <f t="shared" si="4"/>
        <v>9.2249999999999996</v>
      </c>
      <c r="I23" s="31">
        <f t="shared" si="5"/>
        <v>316.72500000000002</v>
      </c>
    </row>
    <row r="24" spans="1:9" x14ac:dyDescent="0.3">
      <c r="A24" s="33" t="s">
        <v>56</v>
      </c>
      <c r="B24" s="40"/>
      <c r="C24" s="36">
        <f t="shared" si="0"/>
        <v>168.75</v>
      </c>
      <c r="D24" s="24">
        <f t="shared" si="1"/>
        <v>236.24999999999997</v>
      </c>
      <c r="E24" s="26">
        <f t="shared" si="2"/>
        <v>270</v>
      </c>
      <c r="F24" s="24">
        <f t="shared" si="3"/>
        <v>337.5</v>
      </c>
      <c r="G24" s="27">
        <f t="shared" si="6"/>
        <v>337.5</v>
      </c>
      <c r="H24" s="31">
        <f t="shared" si="4"/>
        <v>10.125</v>
      </c>
      <c r="I24" s="31">
        <f t="shared" si="5"/>
        <v>347.625</v>
      </c>
    </row>
    <row r="25" spans="1:9" x14ac:dyDescent="0.3">
      <c r="A25" s="33" t="s">
        <v>57</v>
      </c>
      <c r="B25" s="40"/>
      <c r="C25" s="36">
        <f t="shared" si="0"/>
        <v>187.5</v>
      </c>
      <c r="D25" s="24">
        <f t="shared" si="1"/>
        <v>262.5</v>
      </c>
      <c r="E25" s="26">
        <f t="shared" si="2"/>
        <v>300</v>
      </c>
      <c r="F25" s="24">
        <f t="shared" si="3"/>
        <v>375</v>
      </c>
      <c r="G25" s="27">
        <f t="shared" si="6"/>
        <v>375</v>
      </c>
      <c r="H25" s="31">
        <f t="shared" si="4"/>
        <v>11.25</v>
      </c>
      <c r="I25" s="31">
        <f t="shared" si="5"/>
        <v>386.25</v>
      </c>
    </row>
    <row r="26" spans="1:9" x14ac:dyDescent="0.3">
      <c r="A26" s="33" t="s">
        <v>58</v>
      </c>
      <c r="B26" s="40"/>
      <c r="C26" s="36">
        <f t="shared" si="0"/>
        <v>300</v>
      </c>
      <c r="D26" s="24">
        <f t="shared" si="1"/>
        <v>420</v>
      </c>
      <c r="E26" s="26">
        <f t="shared" si="2"/>
        <v>480</v>
      </c>
      <c r="F26" s="24">
        <f t="shared" si="3"/>
        <v>600</v>
      </c>
      <c r="G26" s="27">
        <f t="shared" si="6"/>
        <v>600</v>
      </c>
      <c r="H26" s="31">
        <f t="shared" si="4"/>
        <v>18</v>
      </c>
      <c r="I26" s="31">
        <f t="shared" si="5"/>
        <v>618</v>
      </c>
    </row>
    <row r="27" spans="1:9" x14ac:dyDescent="0.3">
      <c r="A27" s="33"/>
      <c r="B27" s="40"/>
      <c r="C27" s="36"/>
      <c r="D27" s="24"/>
      <c r="E27" s="26"/>
      <c r="F27" s="24"/>
      <c r="G27" s="30"/>
      <c r="H27" s="31"/>
      <c r="I27" s="31"/>
    </row>
    <row r="28" spans="1:9" x14ac:dyDescent="0.3">
      <c r="A28" s="28"/>
      <c r="B28" s="28"/>
      <c r="C28" s="28"/>
      <c r="D28" s="28"/>
      <c r="E28" s="28"/>
      <c r="F28" s="28"/>
      <c r="G28" s="28"/>
      <c r="H28" s="31" t="s">
        <v>5</v>
      </c>
      <c r="I28" s="31" t="s">
        <v>5</v>
      </c>
    </row>
    <row r="29" spans="1:9" x14ac:dyDescent="0.3">
      <c r="A29" s="29"/>
      <c r="B29" s="24" t="s">
        <v>16</v>
      </c>
      <c r="C29" s="29"/>
      <c r="D29" s="29"/>
      <c r="E29" s="29"/>
      <c r="F29" s="29"/>
      <c r="G29" s="29"/>
      <c r="H29" s="31" t="s">
        <v>5</v>
      </c>
      <c r="I29" s="31" t="s">
        <v>5</v>
      </c>
    </row>
    <row r="30" spans="1:9" x14ac:dyDescent="0.3">
      <c r="A30" s="32"/>
      <c r="B30" s="28"/>
      <c r="C30" s="56" t="s">
        <v>0</v>
      </c>
      <c r="D30" s="56" t="s">
        <v>1</v>
      </c>
      <c r="E30" s="56" t="s">
        <v>2</v>
      </c>
      <c r="F30" s="56" t="s">
        <v>3</v>
      </c>
      <c r="G30" s="56" t="s">
        <v>4</v>
      </c>
      <c r="H30" s="31" t="s">
        <v>5</v>
      </c>
      <c r="I30" s="31" t="s">
        <v>5</v>
      </c>
    </row>
    <row r="31" spans="1:9" x14ac:dyDescent="0.3">
      <c r="A31" s="33" t="s">
        <v>40</v>
      </c>
      <c r="B31" s="57"/>
      <c r="C31" s="58">
        <f>G31*50%</f>
        <v>225</v>
      </c>
      <c r="D31" s="33">
        <f>G31*70%</f>
        <v>315</v>
      </c>
      <c r="E31" s="59">
        <f>G31*80%</f>
        <v>360</v>
      </c>
      <c r="F31" s="33">
        <f>G31*100%</f>
        <v>450</v>
      </c>
      <c r="G31" s="33">
        <v>450</v>
      </c>
      <c r="H31" s="31">
        <f t="shared" ref="H31:H53" si="7">G31*$G$1</f>
        <v>13.5</v>
      </c>
      <c r="I31" s="31">
        <f t="shared" ref="I31:I53" si="8">SUM(G31:H31)</f>
        <v>463.5</v>
      </c>
    </row>
    <row r="32" spans="1:9" x14ac:dyDescent="0.3">
      <c r="A32" s="33" t="s">
        <v>41</v>
      </c>
      <c r="B32" s="57"/>
      <c r="C32" s="58">
        <f>G32*50%</f>
        <v>226</v>
      </c>
      <c r="D32" s="60">
        <f>G32*70%</f>
        <v>316.39999999999998</v>
      </c>
      <c r="E32" s="59">
        <f>G32*80%</f>
        <v>361.6</v>
      </c>
      <c r="F32" s="33">
        <f>G32*100%</f>
        <v>452</v>
      </c>
      <c r="G32" s="33">
        <v>452</v>
      </c>
      <c r="H32" s="31">
        <f t="shared" si="7"/>
        <v>13.559999999999999</v>
      </c>
      <c r="I32" s="31">
        <f t="shared" si="8"/>
        <v>465.56</v>
      </c>
    </row>
    <row r="33" spans="1:9" x14ac:dyDescent="0.3">
      <c r="A33" s="33" t="s">
        <v>45</v>
      </c>
      <c r="B33" s="57"/>
      <c r="C33" s="58">
        <f t="shared" ref="C33:C49" si="9">G33*50%</f>
        <v>237.5</v>
      </c>
      <c r="D33" s="60">
        <f t="shared" ref="D33:D49" si="10">G33*70%</f>
        <v>332.5</v>
      </c>
      <c r="E33" s="59">
        <f t="shared" ref="E33:E49" si="11">G33*80%</f>
        <v>380</v>
      </c>
      <c r="F33" s="33">
        <f t="shared" ref="F33:F53" si="12">G33*100%</f>
        <v>475</v>
      </c>
      <c r="G33" s="33">
        <v>475</v>
      </c>
      <c r="H33" s="31">
        <f t="shared" si="7"/>
        <v>14.25</v>
      </c>
      <c r="I33" s="31">
        <f t="shared" si="8"/>
        <v>489.25</v>
      </c>
    </row>
    <row r="34" spans="1:9" x14ac:dyDescent="0.3">
      <c r="A34" s="33" t="s">
        <v>46</v>
      </c>
      <c r="B34" s="57"/>
      <c r="C34" s="58">
        <f t="shared" si="9"/>
        <v>240</v>
      </c>
      <c r="D34" s="60">
        <f t="shared" si="10"/>
        <v>336</v>
      </c>
      <c r="E34" s="59">
        <f t="shared" si="11"/>
        <v>384</v>
      </c>
      <c r="F34" s="33">
        <f t="shared" si="12"/>
        <v>480</v>
      </c>
      <c r="G34" s="33">
        <v>480</v>
      </c>
      <c r="H34" s="31">
        <f t="shared" si="7"/>
        <v>14.399999999999999</v>
      </c>
      <c r="I34" s="31">
        <f t="shared" si="8"/>
        <v>494.4</v>
      </c>
    </row>
    <row r="35" spans="1:9" x14ac:dyDescent="0.3">
      <c r="A35" s="33" t="s">
        <v>43</v>
      </c>
      <c r="B35" s="33"/>
      <c r="C35" s="58">
        <f t="shared" si="9"/>
        <v>375</v>
      </c>
      <c r="D35" s="60">
        <f t="shared" si="10"/>
        <v>525</v>
      </c>
      <c r="E35" s="59">
        <f t="shared" si="11"/>
        <v>600</v>
      </c>
      <c r="F35" s="33">
        <f t="shared" si="12"/>
        <v>750</v>
      </c>
      <c r="G35" s="33">
        <v>750</v>
      </c>
      <c r="H35" s="31">
        <f t="shared" si="7"/>
        <v>22.5</v>
      </c>
      <c r="I35" s="31">
        <f t="shared" si="8"/>
        <v>772.5</v>
      </c>
    </row>
    <row r="36" spans="1:9" x14ac:dyDescent="0.3">
      <c r="A36" s="33" t="s">
        <v>44</v>
      </c>
      <c r="B36" s="33"/>
      <c r="C36" s="58">
        <f t="shared" si="9"/>
        <v>380</v>
      </c>
      <c r="D36" s="60">
        <f t="shared" si="10"/>
        <v>532</v>
      </c>
      <c r="E36" s="59">
        <f t="shared" si="11"/>
        <v>608</v>
      </c>
      <c r="F36" s="33">
        <f t="shared" si="12"/>
        <v>760</v>
      </c>
      <c r="G36" s="33">
        <v>760</v>
      </c>
      <c r="H36" s="31">
        <f t="shared" si="7"/>
        <v>22.8</v>
      </c>
      <c r="I36" s="31">
        <f t="shared" si="8"/>
        <v>782.8</v>
      </c>
    </row>
    <row r="37" spans="1:9" x14ac:dyDescent="0.3">
      <c r="A37" s="33" t="s">
        <v>51</v>
      </c>
      <c r="B37" s="33"/>
      <c r="C37" s="58">
        <f t="shared" si="9"/>
        <v>400</v>
      </c>
      <c r="D37" s="60">
        <f t="shared" si="10"/>
        <v>560</v>
      </c>
      <c r="E37" s="59">
        <f t="shared" si="11"/>
        <v>640</v>
      </c>
      <c r="F37" s="33">
        <f t="shared" si="12"/>
        <v>800</v>
      </c>
      <c r="G37" s="33">
        <v>800</v>
      </c>
      <c r="H37" s="31">
        <f t="shared" si="7"/>
        <v>24</v>
      </c>
      <c r="I37" s="31">
        <f t="shared" si="8"/>
        <v>824</v>
      </c>
    </row>
    <row r="38" spans="1:9" x14ac:dyDescent="0.3">
      <c r="A38" s="33" t="s">
        <v>47</v>
      </c>
      <c r="B38" s="33"/>
      <c r="C38" s="58">
        <f t="shared" si="9"/>
        <v>425</v>
      </c>
      <c r="D38" s="60">
        <f t="shared" si="10"/>
        <v>595</v>
      </c>
      <c r="E38" s="59">
        <f t="shared" si="11"/>
        <v>680</v>
      </c>
      <c r="F38" s="33">
        <f t="shared" si="12"/>
        <v>850</v>
      </c>
      <c r="G38" s="33">
        <v>850</v>
      </c>
      <c r="H38" s="31">
        <f t="shared" si="7"/>
        <v>25.5</v>
      </c>
      <c r="I38" s="31">
        <f t="shared" si="8"/>
        <v>875.5</v>
      </c>
    </row>
    <row r="39" spans="1:9" x14ac:dyDescent="0.3">
      <c r="A39" s="33" t="s">
        <v>48</v>
      </c>
      <c r="B39" s="33"/>
      <c r="C39" s="58">
        <f t="shared" si="9"/>
        <v>500</v>
      </c>
      <c r="D39" s="60">
        <f t="shared" si="10"/>
        <v>700</v>
      </c>
      <c r="E39" s="59">
        <f t="shared" si="11"/>
        <v>800</v>
      </c>
      <c r="F39" s="33">
        <f t="shared" si="12"/>
        <v>1000</v>
      </c>
      <c r="G39" s="33">
        <v>1000</v>
      </c>
      <c r="H39" s="31">
        <f t="shared" si="7"/>
        <v>30</v>
      </c>
      <c r="I39" s="31">
        <f t="shared" si="8"/>
        <v>1030</v>
      </c>
    </row>
    <row r="40" spans="1:9" x14ac:dyDescent="0.3">
      <c r="A40" s="33" t="s">
        <v>49</v>
      </c>
      <c r="B40" s="33"/>
      <c r="C40" s="58">
        <f t="shared" si="9"/>
        <v>262.5</v>
      </c>
      <c r="D40" s="60">
        <f t="shared" si="10"/>
        <v>367.5</v>
      </c>
      <c r="E40" s="59">
        <f t="shared" si="11"/>
        <v>420</v>
      </c>
      <c r="F40" s="33">
        <f t="shared" si="12"/>
        <v>525</v>
      </c>
      <c r="G40" s="33">
        <v>525</v>
      </c>
      <c r="H40" s="31">
        <f t="shared" si="7"/>
        <v>15.75</v>
      </c>
      <c r="I40" s="31">
        <f t="shared" si="8"/>
        <v>540.75</v>
      </c>
    </row>
    <row r="41" spans="1:9" x14ac:dyDescent="0.3">
      <c r="A41" s="33" t="s">
        <v>50</v>
      </c>
      <c r="B41" s="33"/>
      <c r="C41" s="58">
        <f t="shared" si="9"/>
        <v>275</v>
      </c>
      <c r="D41" s="60">
        <f t="shared" si="10"/>
        <v>385</v>
      </c>
      <c r="E41" s="59">
        <f t="shared" si="11"/>
        <v>440</v>
      </c>
      <c r="F41" s="33">
        <f t="shared" si="12"/>
        <v>550</v>
      </c>
      <c r="G41" s="33">
        <v>550</v>
      </c>
      <c r="H41" s="31">
        <f t="shared" si="7"/>
        <v>16.5</v>
      </c>
      <c r="I41" s="31">
        <f t="shared" si="8"/>
        <v>566.5</v>
      </c>
    </row>
    <row r="42" spans="1:9" x14ac:dyDescent="0.3">
      <c r="A42" s="33" t="s">
        <v>52</v>
      </c>
      <c r="B42" s="33"/>
      <c r="C42" s="58">
        <f t="shared" si="9"/>
        <v>270</v>
      </c>
      <c r="D42" s="60">
        <f t="shared" si="10"/>
        <v>378</v>
      </c>
      <c r="E42" s="59">
        <f t="shared" si="11"/>
        <v>432</v>
      </c>
      <c r="F42" s="33">
        <f t="shared" si="12"/>
        <v>540</v>
      </c>
      <c r="G42" s="33">
        <v>540</v>
      </c>
      <c r="H42" s="31">
        <f t="shared" si="7"/>
        <v>16.2</v>
      </c>
      <c r="I42" s="31">
        <f t="shared" si="8"/>
        <v>556.20000000000005</v>
      </c>
    </row>
    <row r="43" spans="1:9" x14ac:dyDescent="0.3">
      <c r="A43" s="33" t="s">
        <v>53</v>
      </c>
      <c r="B43" s="33"/>
      <c r="C43" s="58">
        <f t="shared" si="9"/>
        <v>300</v>
      </c>
      <c r="D43" s="60">
        <f t="shared" si="10"/>
        <v>420</v>
      </c>
      <c r="E43" s="59">
        <f t="shared" si="11"/>
        <v>480</v>
      </c>
      <c r="F43" s="33">
        <f t="shared" si="12"/>
        <v>600</v>
      </c>
      <c r="G43" s="33">
        <v>600</v>
      </c>
      <c r="H43" s="31">
        <f t="shared" si="7"/>
        <v>18</v>
      </c>
      <c r="I43" s="31">
        <f t="shared" si="8"/>
        <v>618</v>
      </c>
    </row>
    <row r="44" spans="1:9" x14ac:dyDescent="0.3">
      <c r="A44" s="33" t="s">
        <v>26</v>
      </c>
      <c r="B44" s="33"/>
      <c r="C44" s="58">
        <f t="shared" si="9"/>
        <v>200</v>
      </c>
      <c r="D44" s="60">
        <f t="shared" si="10"/>
        <v>280</v>
      </c>
      <c r="E44" s="59">
        <f t="shared" si="11"/>
        <v>320</v>
      </c>
      <c r="F44" s="33">
        <f t="shared" si="12"/>
        <v>400</v>
      </c>
      <c r="G44" s="33">
        <v>400</v>
      </c>
      <c r="H44" s="31">
        <f t="shared" si="7"/>
        <v>12</v>
      </c>
      <c r="I44" s="31">
        <f t="shared" si="8"/>
        <v>412</v>
      </c>
    </row>
    <row r="45" spans="1:9" x14ac:dyDescent="0.3">
      <c r="A45" s="33" t="s">
        <v>25</v>
      </c>
      <c r="B45" s="33"/>
      <c r="C45" s="58">
        <f t="shared" si="9"/>
        <v>150</v>
      </c>
      <c r="D45" s="60">
        <f t="shared" si="10"/>
        <v>210</v>
      </c>
      <c r="E45" s="59">
        <f t="shared" si="11"/>
        <v>240</v>
      </c>
      <c r="F45" s="33">
        <f t="shared" si="12"/>
        <v>300</v>
      </c>
      <c r="G45" s="33">
        <v>300</v>
      </c>
      <c r="H45" s="31">
        <f t="shared" si="7"/>
        <v>9</v>
      </c>
      <c r="I45" s="31">
        <f t="shared" si="8"/>
        <v>309</v>
      </c>
    </row>
    <row r="46" spans="1:9" x14ac:dyDescent="0.3">
      <c r="A46" s="33" t="s">
        <v>24</v>
      </c>
      <c r="B46" s="33"/>
      <c r="C46" s="58">
        <f t="shared" si="9"/>
        <v>112.5</v>
      </c>
      <c r="D46" s="60">
        <f t="shared" si="10"/>
        <v>157.5</v>
      </c>
      <c r="E46" s="59">
        <f t="shared" si="11"/>
        <v>180</v>
      </c>
      <c r="F46" s="33">
        <f t="shared" si="12"/>
        <v>225</v>
      </c>
      <c r="G46" s="33">
        <v>225</v>
      </c>
      <c r="H46" s="31">
        <f t="shared" si="7"/>
        <v>6.75</v>
      </c>
      <c r="I46" s="31">
        <f t="shared" si="8"/>
        <v>231.75</v>
      </c>
    </row>
    <row r="47" spans="1:9" x14ac:dyDescent="0.3">
      <c r="A47" s="33" t="s">
        <v>59</v>
      </c>
      <c r="B47" s="33"/>
      <c r="C47" s="58">
        <f t="shared" si="9"/>
        <v>375</v>
      </c>
      <c r="D47" s="60">
        <f t="shared" si="10"/>
        <v>525</v>
      </c>
      <c r="E47" s="59">
        <f t="shared" si="11"/>
        <v>600</v>
      </c>
      <c r="F47" s="33">
        <f t="shared" si="12"/>
        <v>750</v>
      </c>
      <c r="G47" s="33">
        <v>750</v>
      </c>
      <c r="H47" s="31">
        <f t="shared" si="7"/>
        <v>22.5</v>
      </c>
      <c r="I47" s="31">
        <f t="shared" si="8"/>
        <v>772.5</v>
      </c>
    </row>
    <row r="48" spans="1:9" x14ac:dyDescent="0.3">
      <c r="A48" s="33" t="s">
        <v>60</v>
      </c>
      <c r="B48" s="33"/>
      <c r="C48" s="58">
        <f t="shared" si="9"/>
        <v>400</v>
      </c>
      <c r="D48" s="60">
        <f t="shared" si="10"/>
        <v>560</v>
      </c>
      <c r="E48" s="59">
        <f t="shared" si="11"/>
        <v>640</v>
      </c>
      <c r="F48" s="33">
        <f t="shared" si="12"/>
        <v>800</v>
      </c>
      <c r="G48" s="33">
        <v>800</v>
      </c>
      <c r="H48" s="31">
        <f t="shared" si="7"/>
        <v>24</v>
      </c>
      <c r="I48" s="31">
        <f t="shared" si="8"/>
        <v>824</v>
      </c>
    </row>
    <row r="49" spans="1:9" x14ac:dyDescent="0.3">
      <c r="A49" s="33" t="s">
        <v>54</v>
      </c>
      <c r="B49" s="33"/>
      <c r="C49" s="58">
        <f t="shared" si="9"/>
        <v>200</v>
      </c>
      <c r="D49" s="60">
        <f t="shared" si="10"/>
        <v>280</v>
      </c>
      <c r="E49" s="59">
        <f t="shared" si="11"/>
        <v>320</v>
      </c>
      <c r="F49" s="33">
        <f t="shared" si="12"/>
        <v>400</v>
      </c>
      <c r="G49" s="33">
        <v>400</v>
      </c>
      <c r="H49" s="31">
        <f t="shared" si="7"/>
        <v>12</v>
      </c>
      <c r="I49" s="31">
        <f t="shared" si="8"/>
        <v>412</v>
      </c>
    </row>
    <row r="50" spans="1:9" x14ac:dyDescent="0.3">
      <c r="A50" s="34" t="s">
        <v>55</v>
      </c>
      <c r="B50" s="33"/>
      <c r="C50" s="58">
        <f t="shared" ref="C50:C53" si="13">G50*50%</f>
        <v>205</v>
      </c>
      <c r="D50" s="60">
        <f t="shared" ref="D50:D53" si="14">G50*70%</f>
        <v>287</v>
      </c>
      <c r="E50" s="59">
        <f t="shared" ref="E50:E53" si="15">G50*80%</f>
        <v>328</v>
      </c>
      <c r="F50" s="33">
        <f t="shared" si="12"/>
        <v>410</v>
      </c>
      <c r="G50" s="33">
        <v>410</v>
      </c>
      <c r="H50" s="31">
        <f t="shared" si="7"/>
        <v>12.299999999999999</v>
      </c>
      <c r="I50" s="31">
        <f t="shared" si="8"/>
        <v>422.3</v>
      </c>
    </row>
    <row r="51" spans="1:9" x14ac:dyDescent="0.3">
      <c r="A51" s="34" t="s">
        <v>56</v>
      </c>
      <c r="B51" s="41"/>
      <c r="C51" s="58">
        <f t="shared" si="13"/>
        <v>225</v>
      </c>
      <c r="D51" s="60">
        <f t="shared" si="14"/>
        <v>315</v>
      </c>
      <c r="E51" s="59">
        <f t="shared" si="15"/>
        <v>360</v>
      </c>
      <c r="F51" s="33">
        <f t="shared" si="12"/>
        <v>450</v>
      </c>
      <c r="G51" s="33">
        <v>450</v>
      </c>
      <c r="H51" s="31">
        <f t="shared" si="7"/>
        <v>13.5</v>
      </c>
      <c r="I51" s="31">
        <f t="shared" si="8"/>
        <v>463.5</v>
      </c>
    </row>
    <row r="52" spans="1:9" x14ac:dyDescent="0.3">
      <c r="A52" s="34" t="s">
        <v>57</v>
      </c>
      <c r="B52" s="41"/>
      <c r="C52" s="58">
        <f t="shared" si="13"/>
        <v>250</v>
      </c>
      <c r="D52" s="60">
        <f t="shared" si="14"/>
        <v>350</v>
      </c>
      <c r="E52" s="59">
        <f t="shared" si="15"/>
        <v>400</v>
      </c>
      <c r="F52" s="33">
        <f t="shared" si="12"/>
        <v>500</v>
      </c>
      <c r="G52" s="33">
        <v>500</v>
      </c>
      <c r="H52" s="31">
        <f t="shared" si="7"/>
        <v>15</v>
      </c>
      <c r="I52" s="31">
        <f t="shared" si="8"/>
        <v>515</v>
      </c>
    </row>
    <row r="53" spans="1:9" x14ac:dyDescent="0.3">
      <c r="A53" s="34" t="s">
        <v>58</v>
      </c>
      <c r="B53" s="41"/>
      <c r="C53" s="58">
        <f t="shared" si="13"/>
        <v>400</v>
      </c>
      <c r="D53" s="60">
        <f t="shared" si="14"/>
        <v>560</v>
      </c>
      <c r="E53" s="59">
        <f t="shared" si="15"/>
        <v>640</v>
      </c>
      <c r="F53" s="33">
        <f t="shared" si="12"/>
        <v>800</v>
      </c>
      <c r="G53" s="33">
        <v>800</v>
      </c>
      <c r="H53" s="31">
        <f t="shared" si="7"/>
        <v>24</v>
      </c>
      <c r="I53" s="31">
        <f t="shared" si="8"/>
        <v>824</v>
      </c>
    </row>
  </sheetData>
  <phoneticPr fontId="3" type="noConversion"/>
  <pageMargins left="0.7" right="0.7" top="0.75" bottom="0.75" header="0.3" footer="0.3"/>
  <pageSetup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53"/>
  <sheetViews>
    <sheetView topLeftCell="A13" workbookViewId="0">
      <selection activeCell="P19" sqref="P19"/>
    </sheetView>
  </sheetViews>
  <sheetFormatPr defaultRowHeight="14.4" x14ac:dyDescent="0.3"/>
  <cols>
    <col min="1" max="1" width="42" customWidth="1"/>
    <col min="2" max="3" width="7.33203125" customWidth="1"/>
    <col min="4" max="4" width="6.88671875" customWidth="1"/>
    <col min="5" max="5" width="7.6640625" customWidth="1"/>
    <col min="6" max="7" width="7.33203125" customWidth="1"/>
    <col min="8" max="8" width="7.5546875" customWidth="1"/>
    <col min="9" max="9" width="7.44140625" customWidth="1"/>
    <col min="10" max="10" width="7.33203125" customWidth="1"/>
    <col min="11" max="11" width="7.5546875" customWidth="1"/>
    <col min="12" max="12" width="7.88671875" customWidth="1"/>
    <col min="13" max="14" width="7.6640625" customWidth="1"/>
    <col min="15" max="15" width="8.109375" customWidth="1"/>
    <col min="16" max="16" width="8" customWidth="1"/>
    <col min="18" max="18" width="12.88671875" bestFit="1" customWidth="1"/>
    <col min="19" max="22" width="14.109375" bestFit="1" customWidth="1"/>
    <col min="23" max="23" width="12.88671875" bestFit="1" customWidth="1"/>
  </cols>
  <sheetData>
    <row r="1" spans="1:23" ht="21" x14ac:dyDescent="0.4">
      <c r="A1" s="16" t="s">
        <v>22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2"/>
      <c r="R1" t="s">
        <v>35</v>
      </c>
      <c r="S1" s="20">
        <v>0.35499999999999998</v>
      </c>
      <c r="T1" t="s">
        <v>37</v>
      </c>
      <c r="U1" s="20">
        <v>0.8</v>
      </c>
      <c r="V1" t="s">
        <v>39</v>
      </c>
      <c r="W1" s="20">
        <v>1.2</v>
      </c>
    </row>
    <row r="2" spans="1:23" x14ac:dyDescent="0.3">
      <c r="A2" s="17" t="s">
        <v>32</v>
      </c>
      <c r="B2" s="17"/>
      <c r="C2" s="17"/>
      <c r="D2" s="17"/>
      <c r="E2" s="17"/>
      <c r="F2" s="17"/>
      <c r="G2" s="17"/>
      <c r="H2" s="17"/>
      <c r="I2" s="17"/>
      <c r="J2" s="18" t="s">
        <v>33</v>
      </c>
      <c r="K2" s="21">
        <v>3</v>
      </c>
      <c r="L2" s="18" t="s">
        <v>89</v>
      </c>
      <c r="M2" s="18">
        <v>1.03</v>
      </c>
      <c r="N2" s="18"/>
      <c r="O2" s="18"/>
      <c r="P2" s="18"/>
      <c r="R2" t="s">
        <v>36</v>
      </c>
      <c r="S2" s="20">
        <v>0.60099999999999998</v>
      </c>
      <c r="T2" t="s">
        <v>38</v>
      </c>
      <c r="U2" s="20">
        <v>0.99850000000000005</v>
      </c>
    </row>
    <row r="3" spans="1:23" ht="15" customHeight="1" x14ac:dyDescent="0.4">
      <c r="A3" s="16" t="s">
        <v>23</v>
      </c>
      <c r="B3" s="16"/>
      <c r="C3" s="16"/>
      <c r="D3" s="16">
        <v>1</v>
      </c>
      <c r="E3" s="16"/>
      <c r="F3" s="16"/>
      <c r="G3" s="16">
        <v>1</v>
      </c>
      <c r="H3" s="16"/>
      <c r="I3" s="16">
        <f>11.65/12</f>
        <v>0.97083333333333333</v>
      </c>
      <c r="J3" s="16" t="s">
        <v>34</v>
      </c>
      <c r="K3" s="22">
        <f>(100+K2)</f>
        <v>103</v>
      </c>
      <c r="L3" s="16"/>
      <c r="M3" s="16">
        <f>11.66/12</f>
        <v>0.97166666666666668</v>
      </c>
      <c r="N3" s="16"/>
      <c r="O3" s="16"/>
      <c r="P3" s="16">
        <f>11.55/12</f>
        <v>0.96250000000000002</v>
      </c>
      <c r="Q3" s="2"/>
    </row>
    <row r="4" spans="1:23" x14ac:dyDescent="0.3">
      <c r="A4" s="47" t="s">
        <v>6</v>
      </c>
      <c r="B4" s="48" t="s">
        <v>8</v>
      </c>
      <c r="C4" s="48" t="s">
        <v>9</v>
      </c>
      <c r="D4" s="48" t="s">
        <v>5</v>
      </c>
      <c r="E4" s="48" t="s">
        <v>10</v>
      </c>
      <c r="F4" s="48" t="s">
        <v>11</v>
      </c>
      <c r="G4" s="48" t="s">
        <v>5</v>
      </c>
      <c r="H4" s="48" t="s">
        <v>17</v>
      </c>
      <c r="I4" s="48" t="s">
        <v>11</v>
      </c>
      <c r="J4" s="48" t="s">
        <v>5</v>
      </c>
      <c r="K4" s="48" t="s">
        <v>12</v>
      </c>
      <c r="L4" s="48" t="s">
        <v>11</v>
      </c>
      <c r="M4" s="48" t="s">
        <v>5</v>
      </c>
      <c r="N4" s="48" t="s">
        <v>13</v>
      </c>
      <c r="O4" s="48" t="s">
        <v>11</v>
      </c>
      <c r="P4" s="48" t="s">
        <v>5</v>
      </c>
      <c r="Q4" s="1"/>
      <c r="R4" s="8" t="s">
        <v>8</v>
      </c>
      <c r="S4" s="8" t="s">
        <v>10</v>
      </c>
      <c r="T4" s="8" t="s">
        <v>17</v>
      </c>
      <c r="U4" s="8" t="s">
        <v>12</v>
      </c>
      <c r="V4" s="8" t="s">
        <v>13</v>
      </c>
      <c r="W4" s="8" t="s">
        <v>18</v>
      </c>
    </row>
    <row r="5" spans="1:23" x14ac:dyDescent="0.3">
      <c r="A5" s="47" t="s">
        <v>7</v>
      </c>
      <c r="B5" s="47" t="s">
        <v>19</v>
      </c>
      <c r="C5" s="47" t="s">
        <v>77</v>
      </c>
      <c r="D5" s="49" t="s">
        <v>20</v>
      </c>
      <c r="E5" s="49" t="s">
        <v>19</v>
      </c>
      <c r="F5" s="49" t="s">
        <v>77</v>
      </c>
      <c r="G5" s="49" t="s">
        <v>20</v>
      </c>
      <c r="H5" s="49" t="s">
        <v>19</v>
      </c>
      <c r="I5" s="49" t="s">
        <v>77</v>
      </c>
      <c r="J5" s="49" t="s">
        <v>20</v>
      </c>
      <c r="K5" s="49" t="s">
        <v>19</v>
      </c>
      <c r="L5" s="49" t="s">
        <v>77</v>
      </c>
      <c r="M5" s="49" t="s">
        <v>20</v>
      </c>
      <c r="N5" s="49" t="s">
        <v>19</v>
      </c>
      <c r="O5" s="49" t="s">
        <v>77</v>
      </c>
      <c r="P5" s="49" t="s">
        <v>20</v>
      </c>
      <c r="Q5" s="4"/>
      <c r="R5" s="9" t="s">
        <v>9</v>
      </c>
      <c r="S5" s="9" t="s">
        <v>11</v>
      </c>
      <c r="T5" s="9" t="s">
        <v>11</v>
      </c>
      <c r="U5" s="9" t="s">
        <v>11</v>
      </c>
      <c r="V5" s="9" t="s">
        <v>11</v>
      </c>
      <c r="W5" s="9" t="s">
        <v>19</v>
      </c>
    </row>
    <row r="6" spans="1:23" x14ac:dyDescent="0.3">
      <c r="A6" s="47" t="s">
        <v>61</v>
      </c>
      <c r="B6" s="50">
        <f>VALUE(D6*100/$K$3)</f>
        <v>116.83980582524272</v>
      </c>
      <c r="C6" s="50">
        <f>D6-B6</f>
        <v>3.5051941747572783</v>
      </c>
      <c r="D6" s="51">
        <f>(R6+R6*$K$2/100)*$D$3/$M$2</f>
        <v>120.345</v>
      </c>
      <c r="E6" s="50">
        <f>VALUE(G6*100/$K$3)</f>
        <v>197.80485436893204</v>
      </c>
      <c r="F6" s="50">
        <f>VALUE(G6*$K$2/$K$3)</f>
        <v>5.9341456310679614</v>
      </c>
      <c r="G6" s="51">
        <f>(S6+S6*$K$2/100)*$G$3/$M$2</f>
        <v>203.739</v>
      </c>
      <c r="H6" s="52">
        <f>VALUE(J6*100/$K$3)</f>
        <v>255.62135922330094</v>
      </c>
      <c r="I6" s="52">
        <f>VALUE(J6*$K$2/$K$3)</f>
        <v>7.6686407766990277</v>
      </c>
      <c r="J6" s="51">
        <f>(T6+T6*$K$2/100)*$I$3/$M$2</f>
        <v>263.28999999999996</v>
      </c>
      <c r="K6" s="52">
        <f>VALUE(M6*100/$K$3)</f>
        <v>319.32126941747578</v>
      </c>
      <c r="L6" s="52">
        <f>VALUE(M6*$K$2/$K$3)</f>
        <v>9.5796380825242728</v>
      </c>
      <c r="M6" s="51">
        <f>(U6+U6*$K$2/100)*$M$3/$M$2</f>
        <v>328.90090750000002</v>
      </c>
      <c r="N6" s="53">
        <f>VALUE(P6*100/$K$3)</f>
        <v>380.14077669902912</v>
      </c>
      <c r="O6" s="53">
        <f>VALUE(P6*$K$2/$K$3)</f>
        <v>11.404223300970873</v>
      </c>
      <c r="P6" s="51">
        <f>(V6+V6*$K$2/100)*$P$3/$M$2</f>
        <v>391.54500000000002</v>
      </c>
      <c r="Q6" s="5"/>
      <c r="R6" s="3">
        <f>W6*$S$1</f>
        <v>120.345</v>
      </c>
      <c r="S6" s="3">
        <f>W6*$S$2</f>
        <v>203.739</v>
      </c>
      <c r="T6" s="3">
        <f>W6*$U$1</f>
        <v>271.2</v>
      </c>
      <c r="U6" s="3">
        <f>W6*$U$2</f>
        <v>338.49150000000003</v>
      </c>
      <c r="V6" s="3">
        <f>W6*$W$1</f>
        <v>406.8</v>
      </c>
      <c r="W6" s="27">
        <f>W31*0.75</f>
        <v>339</v>
      </c>
    </row>
    <row r="7" spans="1:23" ht="12" customHeight="1" x14ac:dyDescent="0.3">
      <c r="A7" s="47" t="s">
        <v>63</v>
      </c>
      <c r="B7" s="50">
        <f t="shared" ref="B7:B28" si="0">VALUE(D7*100/$K$3)</f>
        <v>116.83980582524272</v>
      </c>
      <c r="C7" s="50">
        <f t="shared" ref="C7:C28" si="1">D7-B7</f>
        <v>3.5051941747572783</v>
      </c>
      <c r="D7" s="51">
        <f t="shared" ref="D7:D28" si="2">(R7+R7*$K$2/100)*$D$3/$M$2</f>
        <v>120.345</v>
      </c>
      <c r="E7" s="50">
        <f t="shared" ref="E7:E28" si="3">VALUE(G7*100/$K$3)</f>
        <v>197.80485436893204</v>
      </c>
      <c r="F7" s="50">
        <f t="shared" ref="F7:F28" si="4">VALUE(G7*$K$2/$K$3)</f>
        <v>5.9341456310679614</v>
      </c>
      <c r="G7" s="51">
        <f t="shared" ref="G7:G28" si="5">(S7+S7*$K$2/100)*$G$3/$M$2</f>
        <v>203.739</v>
      </c>
      <c r="H7" s="52">
        <f t="shared" ref="H7:H28" si="6">VALUE(J7*100/$K$3)</f>
        <v>255.62135922330094</v>
      </c>
      <c r="I7" s="52">
        <f t="shared" ref="I7:I28" si="7">VALUE(J7*$K$2/$K$3)</f>
        <v>7.6686407766990277</v>
      </c>
      <c r="J7" s="51">
        <f t="shared" ref="J7:J28" si="8">(T7+T7*$K$2/100)*$I$3/$M$2</f>
        <v>263.28999999999996</v>
      </c>
      <c r="K7" s="52">
        <f t="shared" ref="K7:K28" si="9">VALUE(M7*100/$K$3)</f>
        <v>319.32126941747578</v>
      </c>
      <c r="L7" s="52">
        <f t="shared" ref="L7:L28" si="10">VALUE(M7*$K$2/$K$3)</f>
        <v>9.5796380825242728</v>
      </c>
      <c r="M7" s="51">
        <f t="shared" ref="M7:M28" si="11">(U7+U7*$K$2/100)*$M$3/$M$2</f>
        <v>328.90090750000002</v>
      </c>
      <c r="N7" s="53">
        <f t="shared" ref="N7:N28" si="12">VALUE(P7*100/$K$3)</f>
        <v>380.14077669902912</v>
      </c>
      <c r="O7" s="53">
        <f t="shared" ref="O7:O28" si="13">VALUE(P7*$K$2/$K$3)</f>
        <v>11.404223300970873</v>
      </c>
      <c r="P7" s="51">
        <f t="shared" ref="P7:P28" si="14">(V7+V7*$K$2/100)*$P$3/$M$2</f>
        <v>391.54500000000002</v>
      </c>
      <c r="Q7" s="5"/>
      <c r="R7" s="3">
        <f t="shared" ref="R7:R28" si="15">W7*$S$1</f>
        <v>120.345</v>
      </c>
      <c r="S7" s="3">
        <f t="shared" ref="S7:S28" si="16">W7*$S$2</f>
        <v>203.739</v>
      </c>
      <c r="T7" s="3">
        <f t="shared" ref="T7:T28" si="17">W7*$U$1</f>
        <v>271.2</v>
      </c>
      <c r="U7" s="3">
        <f t="shared" ref="U7:U28" si="18">W7*$U$2</f>
        <v>338.49150000000003</v>
      </c>
      <c r="V7" s="3">
        <f t="shared" ref="V7:V28" si="19">W7*$W$1</f>
        <v>406.8</v>
      </c>
      <c r="W7" s="27">
        <f t="shared" ref="W7:W28" si="20">W32*0.75</f>
        <v>339</v>
      </c>
    </row>
    <row r="8" spans="1:23" ht="12" customHeight="1" x14ac:dyDescent="0.3">
      <c r="A8" s="47" t="s">
        <v>62</v>
      </c>
      <c r="B8" s="50">
        <f t="shared" si="0"/>
        <v>124.0776699029126</v>
      </c>
      <c r="C8" s="50">
        <f t="shared" si="1"/>
        <v>3.7223300970873794</v>
      </c>
      <c r="D8" s="51">
        <f t="shared" si="2"/>
        <v>127.79999999999998</v>
      </c>
      <c r="E8" s="50">
        <f t="shared" si="3"/>
        <v>210.05825242718447</v>
      </c>
      <c r="F8" s="50">
        <f t="shared" si="4"/>
        <v>6.3017475728155334</v>
      </c>
      <c r="G8" s="51">
        <f t="shared" si="5"/>
        <v>216.35999999999999</v>
      </c>
      <c r="H8" s="52">
        <f t="shared" si="6"/>
        <v>271.45631067961159</v>
      </c>
      <c r="I8" s="52">
        <f t="shared" si="7"/>
        <v>8.1436893203883489</v>
      </c>
      <c r="J8" s="51">
        <f t="shared" si="8"/>
        <v>279.59999999999997</v>
      </c>
      <c r="K8" s="52">
        <f t="shared" si="9"/>
        <v>339.10223300970875</v>
      </c>
      <c r="L8" s="52">
        <f t="shared" si="10"/>
        <v>10.173066990291263</v>
      </c>
      <c r="M8" s="51">
        <f t="shared" si="11"/>
        <v>349.27530000000002</v>
      </c>
      <c r="N8" s="53">
        <f t="shared" si="12"/>
        <v>403.68932038834953</v>
      </c>
      <c r="O8" s="53">
        <f t="shared" si="13"/>
        <v>12.110679611650486</v>
      </c>
      <c r="P8" s="51">
        <f t="shared" si="14"/>
        <v>415.8</v>
      </c>
      <c r="Q8" s="5"/>
      <c r="R8" s="3">
        <f t="shared" si="15"/>
        <v>127.8</v>
      </c>
      <c r="S8" s="3">
        <f t="shared" si="16"/>
        <v>216.35999999999999</v>
      </c>
      <c r="T8" s="3">
        <f t="shared" si="17"/>
        <v>288</v>
      </c>
      <c r="U8" s="3">
        <f t="shared" si="18"/>
        <v>359.46000000000004</v>
      </c>
      <c r="V8" s="3">
        <f t="shared" si="19"/>
        <v>432</v>
      </c>
      <c r="W8" s="27">
        <f t="shared" si="20"/>
        <v>360</v>
      </c>
    </row>
    <row r="9" spans="1:23" ht="12" customHeight="1" x14ac:dyDescent="0.3">
      <c r="A9" s="47" t="s">
        <v>64</v>
      </c>
      <c r="B9" s="50">
        <f t="shared" si="0"/>
        <v>124.0776699029126</v>
      </c>
      <c r="C9" s="50">
        <f t="shared" si="1"/>
        <v>3.7223300970873794</v>
      </c>
      <c r="D9" s="51">
        <f t="shared" si="2"/>
        <v>127.79999999999998</v>
      </c>
      <c r="E9" s="50">
        <f t="shared" si="3"/>
        <v>210.05825242718447</v>
      </c>
      <c r="F9" s="50">
        <f t="shared" si="4"/>
        <v>6.3017475728155334</v>
      </c>
      <c r="G9" s="51">
        <f t="shared" si="5"/>
        <v>216.35999999999999</v>
      </c>
      <c r="H9" s="52">
        <f t="shared" si="6"/>
        <v>271.45631067961159</v>
      </c>
      <c r="I9" s="52">
        <f t="shared" si="7"/>
        <v>8.1436893203883489</v>
      </c>
      <c r="J9" s="51">
        <f t="shared" si="8"/>
        <v>279.59999999999997</v>
      </c>
      <c r="K9" s="52">
        <f t="shared" si="9"/>
        <v>339.10223300970875</v>
      </c>
      <c r="L9" s="52">
        <f t="shared" si="10"/>
        <v>10.173066990291263</v>
      </c>
      <c r="M9" s="51">
        <f t="shared" si="11"/>
        <v>349.27530000000002</v>
      </c>
      <c r="N9" s="53">
        <f t="shared" si="12"/>
        <v>403.68932038834953</v>
      </c>
      <c r="O9" s="53">
        <f t="shared" si="13"/>
        <v>12.110679611650486</v>
      </c>
      <c r="P9" s="51">
        <f t="shared" si="14"/>
        <v>415.8</v>
      </c>
      <c r="Q9" s="5"/>
      <c r="R9" s="3">
        <f t="shared" si="15"/>
        <v>127.8</v>
      </c>
      <c r="S9" s="3">
        <f t="shared" si="16"/>
        <v>216.35999999999999</v>
      </c>
      <c r="T9" s="3">
        <f t="shared" si="17"/>
        <v>288</v>
      </c>
      <c r="U9" s="3">
        <f t="shared" si="18"/>
        <v>359.46000000000004</v>
      </c>
      <c r="V9" s="3">
        <f t="shared" si="19"/>
        <v>432</v>
      </c>
      <c r="W9" s="27">
        <f t="shared" si="20"/>
        <v>360</v>
      </c>
    </row>
    <row r="10" spans="1:23" x14ac:dyDescent="0.3">
      <c r="A10" s="47" t="s">
        <v>65</v>
      </c>
      <c r="B10" s="50">
        <f t="shared" si="0"/>
        <v>196.45631067961165</v>
      </c>
      <c r="C10" s="50">
        <f t="shared" si="1"/>
        <v>5.8936893203883471</v>
      </c>
      <c r="D10" s="51">
        <f t="shared" si="2"/>
        <v>202.35</v>
      </c>
      <c r="E10" s="50">
        <f t="shared" si="3"/>
        <v>332.59223300970876</v>
      </c>
      <c r="F10" s="50">
        <f t="shared" si="4"/>
        <v>9.9777669902912631</v>
      </c>
      <c r="G10" s="51">
        <f t="shared" si="5"/>
        <v>342.57</v>
      </c>
      <c r="H10" s="52">
        <f t="shared" si="6"/>
        <v>429.80582524271847</v>
      </c>
      <c r="I10" s="52">
        <f t="shared" si="7"/>
        <v>12.894174757281553</v>
      </c>
      <c r="J10" s="51">
        <f t="shared" si="8"/>
        <v>442.7</v>
      </c>
      <c r="K10" s="52">
        <f t="shared" si="9"/>
        <v>536.91186893203883</v>
      </c>
      <c r="L10" s="52">
        <f t="shared" si="10"/>
        <v>16.107356067961167</v>
      </c>
      <c r="M10" s="51">
        <f t="shared" si="11"/>
        <v>553.01922500000001</v>
      </c>
      <c r="N10" s="53">
        <f t="shared" si="12"/>
        <v>639.17475728155341</v>
      </c>
      <c r="O10" s="53">
        <f t="shared" si="13"/>
        <v>19.175242718446604</v>
      </c>
      <c r="P10" s="51">
        <f t="shared" si="14"/>
        <v>658.35</v>
      </c>
      <c r="Q10" s="5"/>
      <c r="R10" s="3">
        <f t="shared" si="15"/>
        <v>202.35</v>
      </c>
      <c r="S10" s="3">
        <f t="shared" si="16"/>
        <v>342.57</v>
      </c>
      <c r="T10" s="3">
        <f t="shared" si="17"/>
        <v>456</v>
      </c>
      <c r="U10" s="3">
        <f t="shared" si="18"/>
        <v>569.14499999999998</v>
      </c>
      <c r="V10" s="3">
        <f t="shared" si="19"/>
        <v>684</v>
      </c>
      <c r="W10" s="27">
        <f t="shared" si="20"/>
        <v>570</v>
      </c>
    </row>
    <row r="11" spans="1:23" ht="13.5" customHeight="1" x14ac:dyDescent="0.3">
      <c r="A11" s="47" t="s">
        <v>66</v>
      </c>
      <c r="B11" s="50">
        <f t="shared" si="0"/>
        <v>196.45631067961165</v>
      </c>
      <c r="C11" s="50">
        <f t="shared" si="1"/>
        <v>5.8936893203883471</v>
      </c>
      <c r="D11" s="51">
        <f t="shared" si="2"/>
        <v>202.35</v>
      </c>
      <c r="E11" s="50">
        <f t="shared" si="3"/>
        <v>332.59223300970876</v>
      </c>
      <c r="F11" s="50">
        <f t="shared" si="4"/>
        <v>9.9777669902912631</v>
      </c>
      <c r="G11" s="51">
        <f t="shared" si="5"/>
        <v>342.57</v>
      </c>
      <c r="H11" s="52">
        <f t="shared" si="6"/>
        <v>429.80582524271847</v>
      </c>
      <c r="I11" s="52">
        <f t="shared" si="7"/>
        <v>12.894174757281553</v>
      </c>
      <c r="J11" s="51">
        <f t="shared" si="8"/>
        <v>442.7</v>
      </c>
      <c r="K11" s="52">
        <f t="shared" si="9"/>
        <v>536.91186893203883</v>
      </c>
      <c r="L11" s="52">
        <f t="shared" si="10"/>
        <v>16.107356067961167</v>
      </c>
      <c r="M11" s="51">
        <f t="shared" si="11"/>
        <v>553.01922500000001</v>
      </c>
      <c r="N11" s="53">
        <f t="shared" si="12"/>
        <v>639.17475728155341</v>
      </c>
      <c r="O11" s="53">
        <f t="shared" si="13"/>
        <v>19.175242718446604</v>
      </c>
      <c r="P11" s="51">
        <f t="shared" si="14"/>
        <v>658.35</v>
      </c>
      <c r="Q11" s="5"/>
      <c r="R11" s="3">
        <f t="shared" si="15"/>
        <v>202.35</v>
      </c>
      <c r="S11" s="3">
        <f t="shared" si="16"/>
        <v>342.57</v>
      </c>
      <c r="T11" s="3">
        <f t="shared" si="17"/>
        <v>456</v>
      </c>
      <c r="U11" s="3">
        <f t="shared" si="18"/>
        <v>569.14499999999998</v>
      </c>
      <c r="V11" s="3">
        <f t="shared" si="19"/>
        <v>684</v>
      </c>
      <c r="W11" s="27">
        <f t="shared" si="20"/>
        <v>570</v>
      </c>
    </row>
    <row r="12" spans="1:23" x14ac:dyDescent="0.3">
      <c r="A12" s="47" t="s">
        <v>68</v>
      </c>
      <c r="B12" s="50">
        <f t="shared" si="0"/>
        <v>196.45631067961165</v>
      </c>
      <c r="C12" s="50">
        <f t="shared" si="1"/>
        <v>5.8936893203883471</v>
      </c>
      <c r="D12" s="51">
        <f t="shared" si="2"/>
        <v>202.35</v>
      </c>
      <c r="E12" s="50">
        <f t="shared" si="3"/>
        <v>332.59223300970876</v>
      </c>
      <c r="F12" s="50">
        <f t="shared" si="4"/>
        <v>9.9777669902912631</v>
      </c>
      <c r="G12" s="51">
        <f t="shared" si="5"/>
        <v>342.57</v>
      </c>
      <c r="H12" s="52">
        <f t="shared" si="6"/>
        <v>429.80582524271847</v>
      </c>
      <c r="I12" s="52">
        <f t="shared" si="7"/>
        <v>12.894174757281553</v>
      </c>
      <c r="J12" s="51">
        <f t="shared" si="8"/>
        <v>442.7</v>
      </c>
      <c r="K12" s="52">
        <f t="shared" si="9"/>
        <v>536.91186893203883</v>
      </c>
      <c r="L12" s="52">
        <f t="shared" si="10"/>
        <v>16.107356067961167</v>
      </c>
      <c r="M12" s="51">
        <f t="shared" si="11"/>
        <v>553.01922500000001</v>
      </c>
      <c r="N12" s="53">
        <f t="shared" si="12"/>
        <v>639.17475728155341</v>
      </c>
      <c r="O12" s="53">
        <f t="shared" si="13"/>
        <v>19.175242718446604</v>
      </c>
      <c r="P12" s="51">
        <f t="shared" si="14"/>
        <v>658.35</v>
      </c>
      <c r="Q12" s="5"/>
      <c r="R12" s="3">
        <f t="shared" si="15"/>
        <v>202.35</v>
      </c>
      <c r="S12" s="3">
        <f t="shared" si="16"/>
        <v>342.57</v>
      </c>
      <c r="T12" s="3">
        <f t="shared" si="17"/>
        <v>456</v>
      </c>
      <c r="U12" s="3">
        <f t="shared" si="18"/>
        <v>569.14499999999998</v>
      </c>
      <c r="V12" s="3">
        <f t="shared" si="19"/>
        <v>684</v>
      </c>
      <c r="W12" s="27">
        <f t="shared" si="20"/>
        <v>570</v>
      </c>
    </row>
    <row r="13" spans="1:23" ht="12" customHeight="1" x14ac:dyDescent="0.3">
      <c r="A13" s="47" t="s">
        <v>67</v>
      </c>
      <c r="B13" s="50">
        <f t="shared" si="0"/>
        <v>258.49514563106794</v>
      </c>
      <c r="C13" s="50">
        <f t="shared" si="1"/>
        <v>7.7548543689320582</v>
      </c>
      <c r="D13" s="51">
        <f t="shared" si="2"/>
        <v>266.25</v>
      </c>
      <c r="E13" s="50">
        <f t="shared" si="3"/>
        <v>437.62135922330089</v>
      </c>
      <c r="F13" s="50">
        <f t="shared" si="4"/>
        <v>13.128640776699028</v>
      </c>
      <c r="G13" s="51">
        <f t="shared" si="5"/>
        <v>450.74999999999994</v>
      </c>
      <c r="H13" s="52">
        <f t="shared" si="6"/>
        <v>565.53398058252424</v>
      </c>
      <c r="I13" s="52">
        <f t="shared" si="7"/>
        <v>16.966019417475728</v>
      </c>
      <c r="J13" s="51">
        <f t="shared" si="8"/>
        <v>582.5</v>
      </c>
      <c r="K13" s="52">
        <f t="shared" si="9"/>
        <v>706.46298543689306</v>
      </c>
      <c r="L13" s="52">
        <f t="shared" si="10"/>
        <v>21.193889563106797</v>
      </c>
      <c r="M13" s="51">
        <f t="shared" si="11"/>
        <v>727.6568749999999</v>
      </c>
      <c r="N13" s="53">
        <f t="shared" si="12"/>
        <v>841.01941747572812</v>
      </c>
      <c r="O13" s="53">
        <f t="shared" si="13"/>
        <v>25.230582524271846</v>
      </c>
      <c r="P13" s="51">
        <f t="shared" si="14"/>
        <v>866.25</v>
      </c>
      <c r="Q13" s="5"/>
      <c r="R13" s="3">
        <f t="shared" si="15"/>
        <v>266.25</v>
      </c>
      <c r="S13" s="3">
        <f t="shared" si="16"/>
        <v>450.75</v>
      </c>
      <c r="T13" s="3">
        <f t="shared" si="17"/>
        <v>600</v>
      </c>
      <c r="U13" s="3">
        <f t="shared" si="18"/>
        <v>748.875</v>
      </c>
      <c r="V13" s="3">
        <f t="shared" si="19"/>
        <v>900</v>
      </c>
      <c r="W13" s="27">
        <f t="shared" si="20"/>
        <v>750</v>
      </c>
    </row>
    <row r="14" spans="1:23" x14ac:dyDescent="0.3">
      <c r="A14" s="47" t="s">
        <v>69</v>
      </c>
      <c r="B14" s="50">
        <f t="shared" si="0"/>
        <v>258.49514563106794</v>
      </c>
      <c r="C14" s="50">
        <f t="shared" si="1"/>
        <v>7.7548543689320582</v>
      </c>
      <c r="D14" s="51">
        <f t="shared" si="2"/>
        <v>266.25</v>
      </c>
      <c r="E14" s="50">
        <f t="shared" si="3"/>
        <v>437.62135922330089</v>
      </c>
      <c r="F14" s="50">
        <f t="shared" si="4"/>
        <v>13.128640776699028</v>
      </c>
      <c r="G14" s="51">
        <f t="shared" si="5"/>
        <v>450.74999999999994</v>
      </c>
      <c r="H14" s="52">
        <f t="shared" si="6"/>
        <v>565.53398058252424</v>
      </c>
      <c r="I14" s="52">
        <f t="shared" si="7"/>
        <v>16.966019417475728</v>
      </c>
      <c r="J14" s="51">
        <f t="shared" si="8"/>
        <v>582.5</v>
      </c>
      <c r="K14" s="52">
        <f t="shared" si="9"/>
        <v>706.46298543689306</v>
      </c>
      <c r="L14" s="52">
        <f t="shared" si="10"/>
        <v>21.193889563106797</v>
      </c>
      <c r="M14" s="51">
        <f t="shared" si="11"/>
        <v>727.6568749999999</v>
      </c>
      <c r="N14" s="53">
        <f t="shared" si="12"/>
        <v>841.01941747572812</v>
      </c>
      <c r="O14" s="53">
        <f t="shared" si="13"/>
        <v>25.230582524271846</v>
      </c>
      <c r="P14" s="51">
        <f t="shared" si="14"/>
        <v>866.25</v>
      </c>
      <c r="Q14" s="5"/>
      <c r="R14" s="3">
        <f t="shared" si="15"/>
        <v>266.25</v>
      </c>
      <c r="S14" s="3">
        <f t="shared" si="16"/>
        <v>450.75</v>
      </c>
      <c r="T14" s="3">
        <f t="shared" si="17"/>
        <v>600</v>
      </c>
      <c r="U14" s="3">
        <f t="shared" si="18"/>
        <v>748.875</v>
      </c>
      <c r="V14" s="3">
        <f t="shared" si="19"/>
        <v>900</v>
      </c>
      <c r="W14" s="27">
        <f t="shared" si="20"/>
        <v>750</v>
      </c>
    </row>
    <row r="15" spans="1:23" ht="11.25" customHeight="1" x14ac:dyDescent="0.3">
      <c r="A15" s="47" t="s">
        <v>70</v>
      </c>
      <c r="B15" s="50">
        <f t="shared" si="0"/>
        <v>142.17233009708738</v>
      </c>
      <c r="C15" s="50">
        <f t="shared" si="1"/>
        <v>4.2651699029126178</v>
      </c>
      <c r="D15" s="51">
        <f t="shared" si="2"/>
        <v>146.4375</v>
      </c>
      <c r="E15" s="50">
        <f t="shared" si="3"/>
        <v>240.69174757281553</v>
      </c>
      <c r="F15" s="50">
        <f t="shared" si="4"/>
        <v>7.2207524271844656</v>
      </c>
      <c r="G15" s="51">
        <f t="shared" si="5"/>
        <v>247.91249999999999</v>
      </c>
      <c r="H15" s="52">
        <f t="shared" si="6"/>
        <v>311.04368932038835</v>
      </c>
      <c r="I15" s="52">
        <f t="shared" si="7"/>
        <v>9.3313106796116507</v>
      </c>
      <c r="J15" s="51">
        <f t="shared" si="8"/>
        <v>320.375</v>
      </c>
      <c r="K15" s="52">
        <f t="shared" si="9"/>
        <v>388.55464199029137</v>
      </c>
      <c r="L15" s="52">
        <f t="shared" si="10"/>
        <v>11.656639259708742</v>
      </c>
      <c r="M15" s="51">
        <f t="shared" si="11"/>
        <v>400.21128125000007</v>
      </c>
      <c r="N15" s="53">
        <f t="shared" si="12"/>
        <v>462.56067961165047</v>
      </c>
      <c r="O15" s="53">
        <f t="shared" si="13"/>
        <v>13.876820388349515</v>
      </c>
      <c r="P15" s="51">
        <f t="shared" si="14"/>
        <v>476.4375</v>
      </c>
      <c r="Q15" s="5"/>
      <c r="R15" s="3">
        <f t="shared" si="15"/>
        <v>146.4375</v>
      </c>
      <c r="S15" s="3">
        <f t="shared" si="16"/>
        <v>247.91249999999999</v>
      </c>
      <c r="T15" s="3">
        <f t="shared" si="17"/>
        <v>330</v>
      </c>
      <c r="U15" s="3">
        <f t="shared" si="18"/>
        <v>411.88125000000002</v>
      </c>
      <c r="V15" s="3">
        <f t="shared" si="19"/>
        <v>495</v>
      </c>
      <c r="W15" s="27">
        <f t="shared" si="20"/>
        <v>412.5</v>
      </c>
    </row>
    <row r="16" spans="1:23" x14ac:dyDescent="0.3">
      <c r="A16" s="47" t="s">
        <v>71</v>
      </c>
      <c r="B16" s="50">
        <f t="shared" si="0"/>
        <v>142.17233009708738</v>
      </c>
      <c r="C16" s="50">
        <f t="shared" si="1"/>
        <v>4.2651699029126178</v>
      </c>
      <c r="D16" s="51">
        <f t="shared" si="2"/>
        <v>146.4375</v>
      </c>
      <c r="E16" s="50">
        <f t="shared" si="3"/>
        <v>240.69174757281553</v>
      </c>
      <c r="F16" s="50">
        <f t="shared" si="4"/>
        <v>7.2207524271844656</v>
      </c>
      <c r="G16" s="51">
        <f t="shared" si="5"/>
        <v>247.91249999999999</v>
      </c>
      <c r="H16" s="52">
        <f t="shared" si="6"/>
        <v>311.04368932038835</v>
      </c>
      <c r="I16" s="52">
        <f t="shared" si="7"/>
        <v>9.3313106796116507</v>
      </c>
      <c r="J16" s="51">
        <f t="shared" si="8"/>
        <v>320.375</v>
      </c>
      <c r="K16" s="52">
        <f t="shared" si="9"/>
        <v>388.55464199029137</v>
      </c>
      <c r="L16" s="52">
        <f t="shared" si="10"/>
        <v>11.656639259708742</v>
      </c>
      <c r="M16" s="51">
        <f t="shared" si="11"/>
        <v>400.21128125000007</v>
      </c>
      <c r="N16" s="53">
        <f t="shared" si="12"/>
        <v>462.56067961165047</v>
      </c>
      <c r="O16" s="53">
        <f t="shared" si="13"/>
        <v>13.876820388349515</v>
      </c>
      <c r="P16" s="51">
        <f t="shared" si="14"/>
        <v>476.4375</v>
      </c>
      <c r="Q16" s="5"/>
      <c r="R16" s="3">
        <f t="shared" si="15"/>
        <v>146.4375</v>
      </c>
      <c r="S16" s="3">
        <f t="shared" si="16"/>
        <v>247.91249999999999</v>
      </c>
      <c r="T16" s="3">
        <f t="shared" si="17"/>
        <v>330</v>
      </c>
      <c r="U16" s="3">
        <f t="shared" si="18"/>
        <v>411.88125000000002</v>
      </c>
      <c r="V16" s="3">
        <f t="shared" si="19"/>
        <v>495</v>
      </c>
      <c r="W16" s="27">
        <f t="shared" si="20"/>
        <v>412.5</v>
      </c>
    </row>
    <row r="17" spans="1:25" ht="11.25" customHeight="1" x14ac:dyDescent="0.3">
      <c r="A17" s="47" t="s">
        <v>72</v>
      </c>
      <c r="B17" s="50">
        <f t="shared" si="0"/>
        <v>142.17233009708738</v>
      </c>
      <c r="C17" s="50">
        <f t="shared" si="1"/>
        <v>4.2651699029126178</v>
      </c>
      <c r="D17" s="51">
        <f t="shared" si="2"/>
        <v>146.4375</v>
      </c>
      <c r="E17" s="50">
        <f t="shared" si="3"/>
        <v>240.69174757281553</v>
      </c>
      <c r="F17" s="50">
        <f t="shared" si="4"/>
        <v>7.2207524271844656</v>
      </c>
      <c r="G17" s="51">
        <f t="shared" si="5"/>
        <v>247.91249999999999</v>
      </c>
      <c r="H17" s="52">
        <f t="shared" si="6"/>
        <v>311.04368932038835</v>
      </c>
      <c r="I17" s="52">
        <f t="shared" si="7"/>
        <v>9.3313106796116507</v>
      </c>
      <c r="J17" s="51">
        <f t="shared" si="8"/>
        <v>320.375</v>
      </c>
      <c r="K17" s="52">
        <f t="shared" si="9"/>
        <v>388.55464199029137</v>
      </c>
      <c r="L17" s="52">
        <f t="shared" si="10"/>
        <v>11.656639259708742</v>
      </c>
      <c r="M17" s="51">
        <f t="shared" si="11"/>
        <v>400.21128125000007</v>
      </c>
      <c r="N17" s="53">
        <f t="shared" si="12"/>
        <v>462.56067961165047</v>
      </c>
      <c r="O17" s="53">
        <f t="shared" si="13"/>
        <v>13.876820388349515</v>
      </c>
      <c r="P17" s="51">
        <f t="shared" si="14"/>
        <v>476.4375</v>
      </c>
      <c r="Q17" s="5"/>
      <c r="R17" s="3">
        <f t="shared" si="15"/>
        <v>146.4375</v>
      </c>
      <c r="S17" s="3">
        <f t="shared" si="16"/>
        <v>247.91249999999999</v>
      </c>
      <c r="T17" s="3">
        <f t="shared" si="17"/>
        <v>330</v>
      </c>
      <c r="U17" s="3">
        <f t="shared" si="18"/>
        <v>411.88125000000002</v>
      </c>
      <c r="V17" s="3">
        <f t="shared" si="19"/>
        <v>495</v>
      </c>
      <c r="W17" s="27">
        <f t="shared" si="20"/>
        <v>412.5</v>
      </c>
    </row>
    <row r="18" spans="1:25" x14ac:dyDescent="0.3">
      <c r="A18" s="47" t="s">
        <v>73</v>
      </c>
      <c r="B18" s="50">
        <f t="shared" si="0"/>
        <v>155.09708737864077</v>
      </c>
      <c r="C18" s="50">
        <f t="shared" si="1"/>
        <v>4.6529126213592349</v>
      </c>
      <c r="D18" s="51">
        <f t="shared" si="2"/>
        <v>159.75</v>
      </c>
      <c r="E18" s="50">
        <f t="shared" si="3"/>
        <v>262.57281553398059</v>
      </c>
      <c r="F18" s="50">
        <f t="shared" si="4"/>
        <v>7.8771844660194166</v>
      </c>
      <c r="G18" s="51">
        <f t="shared" si="5"/>
        <v>270.45</v>
      </c>
      <c r="H18" s="52">
        <f t="shared" si="6"/>
        <v>339.32038834951459</v>
      </c>
      <c r="I18" s="52">
        <f t="shared" si="7"/>
        <v>10.179611650485437</v>
      </c>
      <c r="J18" s="51">
        <f t="shared" si="8"/>
        <v>349.5</v>
      </c>
      <c r="K18" s="52">
        <f t="shared" si="9"/>
        <v>423.87779126213593</v>
      </c>
      <c r="L18" s="52">
        <f t="shared" si="10"/>
        <v>12.716333737864078</v>
      </c>
      <c r="M18" s="51">
        <f t="shared" si="11"/>
        <v>436.59412500000002</v>
      </c>
      <c r="N18" s="53">
        <f t="shared" si="12"/>
        <v>504.61165048543705</v>
      </c>
      <c r="O18" s="53">
        <f t="shared" si="13"/>
        <v>15.138349514563112</v>
      </c>
      <c r="P18" s="51">
        <f t="shared" si="14"/>
        <v>519.75000000000011</v>
      </c>
      <c r="Q18" s="5"/>
      <c r="R18" s="3">
        <f t="shared" si="15"/>
        <v>159.75</v>
      </c>
      <c r="S18" s="3">
        <f t="shared" si="16"/>
        <v>270.45</v>
      </c>
      <c r="T18" s="3">
        <f t="shared" si="17"/>
        <v>360</v>
      </c>
      <c r="U18" s="3">
        <f t="shared" si="18"/>
        <v>449.32500000000005</v>
      </c>
      <c r="V18" s="3">
        <f t="shared" si="19"/>
        <v>540</v>
      </c>
      <c r="W18" s="27">
        <f t="shared" si="20"/>
        <v>450</v>
      </c>
    </row>
    <row r="19" spans="1:25" x14ac:dyDescent="0.3">
      <c r="A19" s="47" t="s">
        <v>28</v>
      </c>
      <c r="B19" s="50">
        <f t="shared" si="0"/>
        <v>103.39805825242716</v>
      </c>
      <c r="C19" s="50">
        <f t="shared" si="1"/>
        <v>3.1019417475728233</v>
      </c>
      <c r="D19" s="51">
        <f t="shared" si="2"/>
        <v>106.49999999999999</v>
      </c>
      <c r="E19" s="50">
        <f t="shared" si="3"/>
        <v>175.04854368932038</v>
      </c>
      <c r="F19" s="50">
        <f t="shared" si="4"/>
        <v>5.2514563106796111</v>
      </c>
      <c r="G19" s="51">
        <f t="shared" si="5"/>
        <v>180.29999999999998</v>
      </c>
      <c r="H19" s="52">
        <f t="shared" si="6"/>
        <v>226.21359223300968</v>
      </c>
      <c r="I19" s="52">
        <f t="shared" si="7"/>
        <v>6.7864077669902905</v>
      </c>
      <c r="J19" s="51">
        <f t="shared" si="8"/>
        <v>232.99999999999997</v>
      </c>
      <c r="K19" s="52">
        <f t="shared" si="9"/>
        <v>282.58519417475725</v>
      </c>
      <c r="L19" s="52">
        <f t="shared" si="10"/>
        <v>8.4775558252427174</v>
      </c>
      <c r="M19" s="51">
        <f t="shared" si="11"/>
        <v>291.06274999999999</v>
      </c>
      <c r="N19" s="53">
        <f t="shared" si="12"/>
        <v>336.40776699029135</v>
      </c>
      <c r="O19" s="53">
        <f t="shared" si="13"/>
        <v>10.092233009708741</v>
      </c>
      <c r="P19" s="51">
        <f t="shared" si="14"/>
        <v>346.50000000000006</v>
      </c>
      <c r="Q19" s="5"/>
      <c r="R19" s="3">
        <f t="shared" si="15"/>
        <v>106.5</v>
      </c>
      <c r="S19" s="3">
        <f t="shared" si="16"/>
        <v>180.29999999999998</v>
      </c>
      <c r="T19" s="3">
        <f t="shared" si="17"/>
        <v>240</v>
      </c>
      <c r="U19" s="3">
        <f t="shared" si="18"/>
        <v>299.55</v>
      </c>
      <c r="V19" s="3">
        <f t="shared" si="19"/>
        <v>360</v>
      </c>
      <c r="W19" s="27">
        <f t="shared" si="20"/>
        <v>300</v>
      </c>
    </row>
    <row r="20" spans="1:25" x14ac:dyDescent="0.3">
      <c r="A20" s="47" t="s">
        <v>29</v>
      </c>
      <c r="B20" s="50">
        <f t="shared" si="0"/>
        <v>77.548543689320383</v>
      </c>
      <c r="C20" s="50">
        <f t="shared" si="1"/>
        <v>2.3264563106796174</v>
      </c>
      <c r="D20" s="51">
        <f t="shared" si="2"/>
        <v>79.875</v>
      </c>
      <c r="E20" s="50">
        <f t="shared" si="3"/>
        <v>131.28640776699029</v>
      </c>
      <c r="F20" s="50">
        <f t="shared" si="4"/>
        <v>3.9385922330097083</v>
      </c>
      <c r="G20" s="51">
        <f t="shared" si="5"/>
        <v>135.22499999999999</v>
      </c>
      <c r="H20" s="52">
        <f t="shared" si="6"/>
        <v>169.66019417475729</v>
      </c>
      <c r="I20" s="52">
        <f t="shared" si="7"/>
        <v>5.0898058252427187</v>
      </c>
      <c r="J20" s="51">
        <f t="shared" si="8"/>
        <v>174.75</v>
      </c>
      <c r="K20" s="52">
        <f t="shared" si="9"/>
        <v>211.93889563106796</v>
      </c>
      <c r="L20" s="52">
        <f t="shared" si="10"/>
        <v>6.358166868932039</v>
      </c>
      <c r="M20" s="51">
        <f t="shared" si="11"/>
        <v>218.29706250000001</v>
      </c>
      <c r="N20" s="53">
        <f t="shared" si="12"/>
        <v>252.30582524271853</v>
      </c>
      <c r="O20" s="53">
        <f t="shared" si="13"/>
        <v>7.569174757281556</v>
      </c>
      <c r="P20" s="51">
        <f t="shared" si="14"/>
        <v>259.87500000000006</v>
      </c>
      <c r="Q20" s="5"/>
      <c r="R20" s="3">
        <f t="shared" si="15"/>
        <v>79.875</v>
      </c>
      <c r="S20" s="3">
        <f t="shared" si="16"/>
        <v>135.22499999999999</v>
      </c>
      <c r="T20" s="3">
        <f t="shared" si="17"/>
        <v>180</v>
      </c>
      <c r="U20" s="3">
        <f t="shared" si="18"/>
        <v>224.66250000000002</v>
      </c>
      <c r="V20" s="3">
        <f t="shared" si="19"/>
        <v>270</v>
      </c>
      <c r="W20" s="27">
        <f t="shared" si="20"/>
        <v>225</v>
      </c>
    </row>
    <row r="21" spans="1:25" x14ac:dyDescent="0.3">
      <c r="A21" s="47" t="s">
        <v>30</v>
      </c>
      <c r="B21" s="50">
        <f t="shared" si="0"/>
        <v>58.161407766990294</v>
      </c>
      <c r="C21" s="50">
        <f t="shared" si="1"/>
        <v>1.744842233009706</v>
      </c>
      <c r="D21" s="51">
        <f t="shared" si="2"/>
        <v>59.90625</v>
      </c>
      <c r="E21" s="50">
        <f t="shared" si="3"/>
        <v>98.464805825242721</v>
      </c>
      <c r="F21" s="50">
        <f t="shared" si="4"/>
        <v>2.9539441747572819</v>
      </c>
      <c r="G21" s="51">
        <f t="shared" si="5"/>
        <v>101.41875</v>
      </c>
      <c r="H21" s="52">
        <f t="shared" si="6"/>
        <v>127.245145631068</v>
      </c>
      <c r="I21" s="52">
        <f t="shared" si="7"/>
        <v>3.8173543689320399</v>
      </c>
      <c r="J21" s="51">
        <f t="shared" si="8"/>
        <v>131.06250000000003</v>
      </c>
      <c r="K21" s="52">
        <f t="shared" si="9"/>
        <v>158.95417172330099</v>
      </c>
      <c r="L21" s="52">
        <f t="shared" si="10"/>
        <v>4.7686251516990295</v>
      </c>
      <c r="M21" s="51">
        <f t="shared" si="11"/>
        <v>163.722796875</v>
      </c>
      <c r="N21" s="53">
        <f t="shared" si="12"/>
        <v>189.2293689320388</v>
      </c>
      <c r="O21" s="53">
        <f t="shared" si="13"/>
        <v>5.6768810679611637</v>
      </c>
      <c r="P21" s="51">
        <f t="shared" si="14"/>
        <v>194.90624999999997</v>
      </c>
      <c r="Q21" s="5"/>
      <c r="R21" s="3">
        <f t="shared" si="15"/>
        <v>59.90625</v>
      </c>
      <c r="S21" s="3">
        <f t="shared" si="16"/>
        <v>101.41875</v>
      </c>
      <c r="T21" s="3">
        <f t="shared" si="17"/>
        <v>135</v>
      </c>
      <c r="U21" s="3">
        <f t="shared" si="18"/>
        <v>168.49687500000002</v>
      </c>
      <c r="V21" s="3">
        <f t="shared" si="19"/>
        <v>202.5</v>
      </c>
      <c r="W21" s="27">
        <f t="shared" si="20"/>
        <v>168.75</v>
      </c>
    </row>
    <row r="22" spans="1:25" x14ac:dyDescent="0.3">
      <c r="A22" s="47" t="s">
        <v>74</v>
      </c>
      <c r="B22" s="50">
        <f t="shared" si="0"/>
        <v>193.87135922330097</v>
      </c>
      <c r="C22" s="50">
        <f t="shared" si="1"/>
        <v>5.8161407766990294</v>
      </c>
      <c r="D22" s="51">
        <f t="shared" si="2"/>
        <v>199.6875</v>
      </c>
      <c r="E22" s="50">
        <f t="shared" si="3"/>
        <v>328.21601941747571</v>
      </c>
      <c r="F22" s="50">
        <f t="shared" si="4"/>
        <v>9.8464805825242721</v>
      </c>
      <c r="G22" s="51">
        <f t="shared" si="5"/>
        <v>338.0625</v>
      </c>
      <c r="H22" s="52">
        <f t="shared" si="6"/>
        <v>424.15048543689318</v>
      </c>
      <c r="I22" s="52">
        <f t="shared" si="7"/>
        <v>12.724514563106796</v>
      </c>
      <c r="J22" s="51">
        <f t="shared" si="8"/>
        <v>436.875</v>
      </c>
      <c r="K22" s="52">
        <f t="shared" si="9"/>
        <v>529.84723907766977</v>
      </c>
      <c r="L22" s="52">
        <f t="shared" si="10"/>
        <v>15.895417172330092</v>
      </c>
      <c r="M22" s="51">
        <f t="shared" si="11"/>
        <v>545.74265624999987</v>
      </c>
      <c r="N22" s="53">
        <f t="shared" si="12"/>
        <v>630.76456310679612</v>
      </c>
      <c r="O22" s="53">
        <f t="shared" si="13"/>
        <v>18.922936893203882</v>
      </c>
      <c r="P22" s="51">
        <f t="shared" si="14"/>
        <v>649.6875</v>
      </c>
      <c r="Q22" s="5"/>
      <c r="R22" s="3">
        <f t="shared" si="15"/>
        <v>199.6875</v>
      </c>
      <c r="S22" s="3">
        <f t="shared" si="16"/>
        <v>338.0625</v>
      </c>
      <c r="T22" s="3">
        <f t="shared" si="17"/>
        <v>450</v>
      </c>
      <c r="U22" s="3">
        <f t="shared" si="18"/>
        <v>561.65625</v>
      </c>
      <c r="V22" s="3">
        <f t="shared" si="19"/>
        <v>675</v>
      </c>
      <c r="W22" s="27">
        <f t="shared" si="20"/>
        <v>562.5</v>
      </c>
    </row>
    <row r="23" spans="1:25" x14ac:dyDescent="0.3">
      <c r="A23" s="47" t="s">
        <v>31</v>
      </c>
      <c r="B23" s="50">
        <f t="shared" si="0"/>
        <v>206.79611650485433</v>
      </c>
      <c r="C23" s="50">
        <f t="shared" si="1"/>
        <v>6.2038834951456465</v>
      </c>
      <c r="D23" s="51">
        <f t="shared" si="2"/>
        <v>212.99999999999997</v>
      </c>
      <c r="E23" s="50">
        <f t="shared" si="3"/>
        <v>350.09708737864077</v>
      </c>
      <c r="F23" s="50">
        <f t="shared" si="4"/>
        <v>10.502912621359222</v>
      </c>
      <c r="G23" s="51">
        <f t="shared" si="5"/>
        <v>360.59999999999997</v>
      </c>
      <c r="H23" s="52">
        <f t="shared" si="6"/>
        <v>452.42718446601936</v>
      </c>
      <c r="I23" s="52">
        <f t="shared" si="7"/>
        <v>13.572815533980581</v>
      </c>
      <c r="J23" s="51">
        <f t="shared" si="8"/>
        <v>465.99999999999994</v>
      </c>
      <c r="K23" s="52">
        <f t="shared" si="9"/>
        <v>565.1703883495145</v>
      </c>
      <c r="L23" s="52">
        <f t="shared" si="10"/>
        <v>16.955111650485435</v>
      </c>
      <c r="M23" s="51">
        <f t="shared" si="11"/>
        <v>582.12549999999999</v>
      </c>
      <c r="N23" s="53">
        <f t="shared" si="12"/>
        <v>672.8155339805827</v>
      </c>
      <c r="O23" s="53">
        <f t="shared" si="13"/>
        <v>20.184466019417481</v>
      </c>
      <c r="P23" s="51">
        <f t="shared" si="14"/>
        <v>693.00000000000011</v>
      </c>
      <c r="Q23" s="5"/>
      <c r="R23" s="3">
        <f t="shared" si="15"/>
        <v>213</v>
      </c>
      <c r="S23" s="3">
        <f t="shared" si="16"/>
        <v>360.59999999999997</v>
      </c>
      <c r="T23" s="3">
        <f t="shared" si="17"/>
        <v>480</v>
      </c>
      <c r="U23" s="3">
        <f t="shared" si="18"/>
        <v>599.1</v>
      </c>
      <c r="V23" s="3">
        <f t="shared" si="19"/>
        <v>720</v>
      </c>
      <c r="W23" s="27">
        <f t="shared" si="20"/>
        <v>600</v>
      </c>
    </row>
    <row r="24" spans="1:25" x14ac:dyDescent="0.3">
      <c r="A24" s="47" t="s">
        <v>76</v>
      </c>
      <c r="B24" s="50">
        <f t="shared" si="0"/>
        <v>105.98300970873785</v>
      </c>
      <c r="C24" s="50">
        <f t="shared" si="1"/>
        <v>3.1794902912621268</v>
      </c>
      <c r="D24" s="51">
        <f t="shared" si="2"/>
        <v>109.16249999999998</v>
      </c>
      <c r="E24" s="50">
        <f t="shared" si="3"/>
        <v>179.42475728155341</v>
      </c>
      <c r="F24" s="50">
        <f t="shared" si="4"/>
        <v>5.3827427184466021</v>
      </c>
      <c r="G24" s="51">
        <f t="shared" si="5"/>
        <v>184.8075</v>
      </c>
      <c r="H24" s="52">
        <f t="shared" si="6"/>
        <v>231.86893203883494</v>
      </c>
      <c r="I24" s="52">
        <f t="shared" si="7"/>
        <v>6.956067961165048</v>
      </c>
      <c r="J24" s="51">
        <f t="shared" si="8"/>
        <v>238.82499999999999</v>
      </c>
      <c r="K24" s="52">
        <f t="shared" si="9"/>
        <v>289.64982402912614</v>
      </c>
      <c r="L24" s="52">
        <f t="shared" si="10"/>
        <v>8.6894947208737854</v>
      </c>
      <c r="M24" s="51">
        <f t="shared" si="11"/>
        <v>298.33931874999996</v>
      </c>
      <c r="N24" s="53">
        <f t="shared" si="12"/>
        <v>344.81796116504853</v>
      </c>
      <c r="O24" s="53">
        <f t="shared" si="13"/>
        <v>10.344538834951457</v>
      </c>
      <c r="P24" s="51">
        <f t="shared" si="14"/>
        <v>355.16250000000002</v>
      </c>
      <c r="Q24" s="5"/>
      <c r="R24" s="3">
        <f t="shared" si="15"/>
        <v>109.16249999999999</v>
      </c>
      <c r="S24" s="3">
        <f t="shared" si="16"/>
        <v>184.8075</v>
      </c>
      <c r="T24" s="3">
        <f t="shared" si="17"/>
        <v>246</v>
      </c>
      <c r="U24" s="3">
        <f t="shared" si="18"/>
        <v>307.03874999999999</v>
      </c>
      <c r="V24" s="3">
        <f t="shared" si="19"/>
        <v>369</v>
      </c>
      <c r="W24" s="27">
        <f t="shared" si="20"/>
        <v>307.5</v>
      </c>
    </row>
    <row r="25" spans="1:25" x14ac:dyDescent="0.3">
      <c r="A25" s="47" t="s">
        <v>75</v>
      </c>
      <c r="B25" s="50">
        <f t="shared" si="0"/>
        <v>105.98300970873785</v>
      </c>
      <c r="C25" s="50">
        <f t="shared" si="1"/>
        <v>3.1794902912621268</v>
      </c>
      <c r="D25" s="51">
        <f t="shared" si="2"/>
        <v>109.16249999999998</v>
      </c>
      <c r="E25" s="50">
        <f t="shared" si="3"/>
        <v>179.42475728155341</v>
      </c>
      <c r="F25" s="50">
        <f t="shared" si="4"/>
        <v>5.3827427184466021</v>
      </c>
      <c r="G25" s="51">
        <f t="shared" si="5"/>
        <v>184.8075</v>
      </c>
      <c r="H25" s="52">
        <f t="shared" si="6"/>
        <v>231.86893203883494</v>
      </c>
      <c r="I25" s="52">
        <f t="shared" si="7"/>
        <v>6.956067961165048</v>
      </c>
      <c r="J25" s="51">
        <f t="shared" si="8"/>
        <v>238.82499999999999</v>
      </c>
      <c r="K25" s="52">
        <f t="shared" si="9"/>
        <v>289.64982402912614</v>
      </c>
      <c r="L25" s="52">
        <f t="shared" si="10"/>
        <v>8.6894947208737854</v>
      </c>
      <c r="M25" s="51">
        <f t="shared" si="11"/>
        <v>298.33931874999996</v>
      </c>
      <c r="N25" s="53">
        <f t="shared" si="12"/>
        <v>344.81796116504853</v>
      </c>
      <c r="O25" s="53">
        <f t="shared" si="13"/>
        <v>10.344538834951457</v>
      </c>
      <c r="P25" s="51">
        <f t="shared" si="14"/>
        <v>355.16250000000002</v>
      </c>
      <c r="Q25" s="5"/>
      <c r="R25" s="3">
        <f t="shared" si="15"/>
        <v>109.16249999999999</v>
      </c>
      <c r="S25" s="3">
        <f t="shared" si="16"/>
        <v>184.8075</v>
      </c>
      <c r="T25" s="3">
        <f t="shared" si="17"/>
        <v>246</v>
      </c>
      <c r="U25" s="3">
        <f t="shared" si="18"/>
        <v>307.03874999999999</v>
      </c>
      <c r="V25" s="3">
        <f t="shared" si="19"/>
        <v>369</v>
      </c>
      <c r="W25" s="27">
        <f t="shared" si="20"/>
        <v>307.5</v>
      </c>
    </row>
    <row r="26" spans="1:25" x14ac:dyDescent="0.3">
      <c r="A26" s="47" t="s">
        <v>56</v>
      </c>
      <c r="B26" s="50">
        <f t="shared" si="0"/>
        <v>116.32281553398059</v>
      </c>
      <c r="C26" s="50">
        <f t="shared" si="1"/>
        <v>3.489684466019412</v>
      </c>
      <c r="D26" s="51">
        <f t="shared" si="2"/>
        <v>119.8125</v>
      </c>
      <c r="E26" s="50">
        <f t="shared" si="3"/>
        <v>196.92961165048544</v>
      </c>
      <c r="F26" s="50">
        <f t="shared" si="4"/>
        <v>5.9078883495145638</v>
      </c>
      <c r="G26" s="51">
        <f t="shared" si="5"/>
        <v>202.83750000000001</v>
      </c>
      <c r="H26" s="52">
        <f t="shared" si="6"/>
        <v>254.490291262136</v>
      </c>
      <c r="I26" s="52">
        <f t="shared" si="7"/>
        <v>7.6347087378640799</v>
      </c>
      <c r="J26" s="51">
        <f t="shared" si="8"/>
        <v>262.12500000000006</v>
      </c>
      <c r="K26" s="52">
        <f t="shared" si="9"/>
        <v>317.90834344660198</v>
      </c>
      <c r="L26" s="52">
        <f t="shared" si="10"/>
        <v>9.5372503033980589</v>
      </c>
      <c r="M26" s="51">
        <f t="shared" si="11"/>
        <v>327.44559375</v>
      </c>
      <c r="N26" s="53">
        <f t="shared" si="12"/>
        <v>378.45873786407759</v>
      </c>
      <c r="O26" s="53">
        <f t="shared" si="13"/>
        <v>11.353762135922327</v>
      </c>
      <c r="P26" s="51">
        <f t="shared" si="14"/>
        <v>389.81249999999994</v>
      </c>
      <c r="Q26" s="5"/>
      <c r="R26" s="3">
        <f t="shared" si="15"/>
        <v>119.8125</v>
      </c>
      <c r="S26" s="3">
        <f t="shared" si="16"/>
        <v>202.83750000000001</v>
      </c>
      <c r="T26" s="3">
        <f t="shared" si="17"/>
        <v>270</v>
      </c>
      <c r="U26" s="3">
        <f t="shared" si="18"/>
        <v>336.99375000000003</v>
      </c>
      <c r="V26" s="3">
        <f t="shared" si="19"/>
        <v>405</v>
      </c>
      <c r="W26" s="27">
        <f t="shared" si="20"/>
        <v>337.5</v>
      </c>
    </row>
    <row r="27" spans="1:25" x14ac:dyDescent="0.3">
      <c r="A27" s="47" t="s">
        <v>57</v>
      </c>
      <c r="B27" s="50">
        <f t="shared" si="0"/>
        <v>129.24757281553397</v>
      </c>
      <c r="C27" s="50">
        <f t="shared" si="1"/>
        <v>3.8774271844660291</v>
      </c>
      <c r="D27" s="51">
        <f t="shared" si="2"/>
        <v>133.125</v>
      </c>
      <c r="E27" s="50">
        <f t="shared" si="3"/>
        <v>218.81067961165044</v>
      </c>
      <c r="F27" s="50">
        <f t="shared" si="4"/>
        <v>6.5643203883495138</v>
      </c>
      <c r="G27" s="51">
        <f t="shared" si="5"/>
        <v>225.37499999999997</v>
      </c>
      <c r="H27" s="52">
        <f t="shared" si="6"/>
        <v>282.76699029126212</v>
      </c>
      <c r="I27" s="52">
        <f t="shared" si="7"/>
        <v>8.483009708737864</v>
      </c>
      <c r="J27" s="51">
        <f t="shared" si="8"/>
        <v>291.25</v>
      </c>
      <c r="K27" s="52">
        <f t="shared" si="9"/>
        <v>353.23149271844653</v>
      </c>
      <c r="L27" s="52">
        <f t="shared" si="10"/>
        <v>10.596944781553399</v>
      </c>
      <c r="M27" s="51">
        <f t="shared" si="11"/>
        <v>363.82843749999995</v>
      </c>
      <c r="N27" s="53">
        <f t="shared" si="12"/>
        <v>420.50970873786406</v>
      </c>
      <c r="O27" s="53">
        <f t="shared" si="13"/>
        <v>12.615291262135923</v>
      </c>
      <c r="P27" s="51">
        <f t="shared" si="14"/>
        <v>433.125</v>
      </c>
      <c r="Q27" s="5"/>
      <c r="R27" s="3">
        <f t="shared" si="15"/>
        <v>133.125</v>
      </c>
      <c r="S27" s="3">
        <f t="shared" si="16"/>
        <v>225.375</v>
      </c>
      <c r="T27" s="3">
        <f t="shared" si="17"/>
        <v>300</v>
      </c>
      <c r="U27" s="3">
        <f t="shared" si="18"/>
        <v>374.4375</v>
      </c>
      <c r="V27" s="3">
        <f t="shared" si="19"/>
        <v>450</v>
      </c>
      <c r="W27" s="27">
        <f t="shared" si="20"/>
        <v>375</v>
      </c>
    </row>
    <row r="28" spans="1:25" x14ac:dyDescent="0.3">
      <c r="A28" s="47" t="s">
        <v>58</v>
      </c>
      <c r="B28" s="50">
        <f t="shared" si="0"/>
        <v>206.79611650485433</v>
      </c>
      <c r="C28" s="50">
        <f t="shared" si="1"/>
        <v>6.2038834951456465</v>
      </c>
      <c r="D28" s="51">
        <f t="shared" si="2"/>
        <v>212.99999999999997</v>
      </c>
      <c r="E28" s="50">
        <f t="shared" si="3"/>
        <v>350.09708737864077</v>
      </c>
      <c r="F28" s="50">
        <f t="shared" si="4"/>
        <v>10.502912621359222</v>
      </c>
      <c r="G28" s="51">
        <f t="shared" si="5"/>
        <v>360.59999999999997</v>
      </c>
      <c r="H28" s="52">
        <f t="shared" si="6"/>
        <v>452.42718446601936</v>
      </c>
      <c r="I28" s="52">
        <f t="shared" si="7"/>
        <v>13.572815533980581</v>
      </c>
      <c r="J28" s="51">
        <f t="shared" si="8"/>
        <v>465.99999999999994</v>
      </c>
      <c r="K28" s="52">
        <f t="shared" si="9"/>
        <v>565.1703883495145</v>
      </c>
      <c r="L28" s="52">
        <f t="shared" si="10"/>
        <v>16.955111650485435</v>
      </c>
      <c r="M28" s="51">
        <f t="shared" si="11"/>
        <v>582.12549999999999</v>
      </c>
      <c r="N28" s="53">
        <f t="shared" si="12"/>
        <v>672.8155339805827</v>
      </c>
      <c r="O28" s="53">
        <f t="shared" si="13"/>
        <v>20.184466019417481</v>
      </c>
      <c r="P28" s="51">
        <f t="shared" si="14"/>
        <v>693.00000000000011</v>
      </c>
      <c r="Q28" s="5"/>
      <c r="R28" s="3">
        <f t="shared" si="15"/>
        <v>213</v>
      </c>
      <c r="S28" s="3">
        <f t="shared" si="16"/>
        <v>360.59999999999997</v>
      </c>
      <c r="T28" s="3">
        <f t="shared" si="17"/>
        <v>480</v>
      </c>
      <c r="U28" s="3">
        <f t="shared" si="18"/>
        <v>599.1</v>
      </c>
      <c r="V28" s="3">
        <f t="shared" si="19"/>
        <v>720</v>
      </c>
      <c r="W28" s="27">
        <f t="shared" si="20"/>
        <v>600</v>
      </c>
    </row>
    <row r="29" spans="1:25" ht="15.75" customHeight="1" x14ac:dyDescent="0.3">
      <c r="A29" s="11"/>
      <c r="B29" s="12"/>
      <c r="C29" s="12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 t="s">
        <v>5</v>
      </c>
      <c r="Q29" s="5" t="s">
        <v>5</v>
      </c>
      <c r="R29" s="3" t="s">
        <v>5</v>
      </c>
      <c r="S29" s="3" t="s">
        <v>5</v>
      </c>
      <c r="T29" s="3" t="s">
        <v>5</v>
      </c>
      <c r="U29" s="3" t="s">
        <v>5</v>
      </c>
      <c r="V29" s="3" t="s">
        <v>5</v>
      </c>
      <c r="W29" s="19" t="s">
        <v>5</v>
      </c>
    </row>
    <row r="30" spans="1:25" x14ac:dyDescent="0.3">
      <c r="A30" s="13" t="s">
        <v>21</v>
      </c>
      <c r="B30" s="14"/>
      <c r="C30" s="14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0" t="s">
        <v>5</v>
      </c>
      <c r="Q30" s="5"/>
      <c r="R30" s="3" t="s">
        <v>5</v>
      </c>
      <c r="S30" s="3" t="s">
        <v>5</v>
      </c>
      <c r="T30" s="3" t="s">
        <v>5</v>
      </c>
      <c r="U30" s="3" t="s">
        <v>5</v>
      </c>
      <c r="V30" s="3" t="s">
        <v>5</v>
      </c>
      <c r="W30" s="8"/>
    </row>
    <row r="31" spans="1:25" x14ac:dyDescent="0.3">
      <c r="A31" s="47" t="s">
        <v>61</v>
      </c>
      <c r="B31" s="50">
        <f>VALUE(D31*100/$K$3)</f>
        <v>155.78640776699024</v>
      </c>
      <c r="C31" s="50">
        <f>VALUE(D31*$K$2/$K$3)</f>
        <v>4.6735922330097077</v>
      </c>
      <c r="D31" s="51">
        <f>(R31+R31*$K$2/100)*$D$3/$M$2</f>
        <v>160.45999999999995</v>
      </c>
      <c r="E31" s="54">
        <f>VALUE(G31*100/$K$3)</f>
        <v>263.73980582524268</v>
      </c>
      <c r="F31" s="54">
        <f>VALUE(G31*$K$2/$K$3)</f>
        <v>7.912194174757281</v>
      </c>
      <c r="G31" s="51">
        <f>(S31+S31*$K$2/100)*$G$3/$M$2</f>
        <v>271.65199999999999</v>
      </c>
      <c r="H31" s="50">
        <f>VALUE(J31*100/$K$3)</f>
        <v>340.82847896440131</v>
      </c>
      <c r="I31" s="50">
        <f>VALUE(J31*$K$2/$K$3)</f>
        <v>10.224854368932039</v>
      </c>
      <c r="J31" s="51">
        <f>(T31+T31*$K$2/100)*$I$3/$M$2</f>
        <v>351.05333333333334</v>
      </c>
      <c r="K31" s="53">
        <f>VALUE(M31*100/$K$3)</f>
        <v>425.76169255663433</v>
      </c>
      <c r="L31" s="53">
        <f>VALUE(M31*$K$2/$K$3)</f>
        <v>12.77285077669903</v>
      </c>
      <c r="M31" s="55">
        <f>(U31+U31*$K$2/100)*$M$3/$M$2</f>
        <v>438.53454333333332</v>
      </c>
      <c r="N31" s="53">
        <f>VALUE(P31*100/$K$3)</f>
        <v>506.85436893203888</v>
      </c>
      <c r="O31" s="53">
        <f>VALUE(P31*$K$2/$K$3)</f>
        <v>15.205631067961168</v>
      </c>
      <c r="P31" s="51">
        <f>(V31+V31*$K$2/100)*$P$3/$M$2</f>
        <v>522.06000000000006</v>
      </c>
      <c r="Q31" s="5"/>
      <c r="R31" s="3">
        <f>W31*$S$1</f>
        <v>160.45999999999998</v>
      </c>
      <c r="S31" s="3">
        <f>W31*$S$2</f>
        <v>271.65199999999999</v>
      </c>
      <c r="T31" s="3">
        <f>W31*$U$1</f>
        <v>361.6</v>
      </c>
      <c r="U31" s="3">
        <f>W31*$U$2</f>
        <v>451.322</v>
      </c>
      <c r="V31" s="3">
        <f>W31*$W$1</f>
        <v>542.4</v>
      </c>
      <c r="W31" s="27">
        <v>452</v>
      </c>
      <c r="Y31">
        <v>450</v>
      </c>
    </row>
    <row r="32" spans="1:25" ht="14.25" customHeight="1" x14ac:dyDescent="0.3">
      <c r="A32" s="47" t="s">
        <v>63</v>
      </c>
      <c r="B32" s="50">
        <f t="shared" ref="B32:B53" si="21">VALUE(D32*100/$K$3)</f>
        <v>155.78640776699024</v>
      </c>
      <c r="C32" s="50">
        <f t="shared" ref="C32:C53" si="22">VALUE(D32*$K$2/$K$3)</f>
        <v>4.6735922330097077</v>
      </c>
      <c r="D32" s="51">
        <f t="shared" ref="D32:D53" si="23">(R32+R32*$K$2/100)*$D$3/$M$2</f>
        <v>160.45999999999995</v>
      </c>
      <c r="E32" s="54">
        <f t="shared" ref="E32:E53" si="24">VALUE(G32*100/$K$3)</f>
        <v>263.73980582524268</v>
      </c>
      <c r="F32" s="54">
        <f t="shared" ref="F32:F53" si="25">VALUE(G32*$K$2/$K$3)</f>
        <v>7.912194174757281</v>
      </c>
      <c r="G32" s="51">
        <f t="shared" ref="G32:G53" si="26">(S32+S32*$K$2/100)*$G$3/$M$2</f>
        <v>271.65199999999999</v>
      </c>
      <c r="H32" s="50">
        <f t="shared" ref="H32:H53" si="27">VALUE(J32*100/$K$3)</f>
        <v>340.82847896440131</v>
      </c>
      <c r="I32" s="50">
        <f t="shared" ref="I32:I53" si="28">VALUE(J32*$K$2/$K$3)</f>
        <v>10.224854368932039</v>
      </c>
      <c r="J32" s="51">
        <f t="shared" ref="J32:J53" si="29">(T32+T32*$K$2/100)*$I$3/$M$2</f>
        <v>351.05333333333334</v>
      </c>
      <c r="K32" s="53">
        <f t="shared" ref="K32:K53" si="30">VALUE(M32*100/$K$3)</f>
        <v>425.76169255663433</v>
      </c>
      <c r="L32" s="53">
        <f t="shared" ref="L32:L53" si="31">VALUE(M32*$K$2/$K$3)</f>
        <v>12.77285077669903</v>
      </c>
      <c r="M32" s="55">
        <f t="shared" ref="M32:M53" si="32">(U32+U32*$K$2/100)*$M$3/$M$2</f>
        <v>438.53454333333332</v>
      </c>
      <c r="N32" s="53">
        <f t="shared" ref="N32:N53" si="33">VALUE(P32*100/$K$3)</f>
        <v>506.85436893203888</v>
      </c>
      <c r="O32" s="53">
        <f t="shared" ref="O32:O53" si="34">VALUE(P32*$K$2/$K$3)</f>
        <v>15.205631067961168</v>
      </c>
      <c r="P32" s="51">
        <f t="shared" ref="P32:P53" si="35">(V32+V32*$K$2/100)*$P$3/$M$2</f>
        <v>522.06000000000006</v>
      </c>
      <c r="Q32" s="5"/>
      <c r="R32" s="3">
        <f t="shared" ref="R32:R53" si="36">W32*$S$1</f>
        <v>160.45999999999998</v>
      </c>
      <c r="S32" s="3">
        <f t="shared" ref="S32:S53" si="37">W32*$S$2</f>
        <v>271.65199999999999</v>
      </c>
      <c r="T32" s="3">
        <f t="shared" ref="T32:T53" si="38">W32*$U$1</f>
        <v>361.6</v>
      </c>
      <c r="U32" s="3">
        <f t="shared" ref="U32:U53" si="39">W32*$U$2</f>
        <v>451.322</v>
      </c>
      <c r="V32" s="3">
        <f t="shared" ref="V32:V53" si="40">W32*$W$1</f>
        <v>542.4</v>
      </c>
      <c r="W32" s="27">
        <f>'Base Premium'!G32</f>
        <v>452</v>
      </c>
      <c r="Y32">
        <v>452</v>
      </c>
    </row>
    <row r="33" spans="1:25" x14ac:dyDescent="0.3">
      <c r="A33" s="47" t="s">
        <v>62</v>
      </c>
      <c r="B33" s="50">
        <f t="shared" si="21"/>
        <v>165.43689320388347</v>
      </c>
      <c r="C33" s="50">
        <f t="shared" si="22"/>
        <v>4.9631067961165041</v>
      </c>
      <c r="D33" s="51">
        <f t="shared" si="23"/>
        <v>170.39999999999998</v>
      </c>
      <c r="E33" s="54">
        <f t="shared" si="24"/>
        <v>280.07766990291265</v>
      </c>
      <c r="F33" s="54">
        <f t="shared" si="25"/>
        <v>8.4023300970873791</v>
      </c>
      <c r="G33" s="51">
        <f t="shared" si="26"/>
        <v>288.48</v>
      </c>
      <c r="H33" s="50">
        <f t="shared" si="27"/>
        <v>361.94174757281547</v>
      </c>
      <c r="I33" s="50">
        <f t="shared" si="28"/>
        <v>10.858252427184464</v>
      </c>
      <c r="J33" s="51">
        <f t="shared" si="29"/>
        <v>372.79999999999995</v>
      </c>
      <c r="K33" s="53">
        <f t="shared" si="30"/>
        <v>452.13631067961165</v>
      </c>
      <c r="L33" s="53">
        <f t="shared" si="31"/>
        <v>13.56408932038835</v>
      </c>
      <c r="M33" s="55">
        <f t="shared" si="32"/>
        <v>465.7004</v>
      </c>
      <c r="N33" s="53">
        <f t="shared" si="33"/>
        <v>538.252427184466</v>
      </c>
      <c r="O33" s="53">
        <f t="shared" si="34"/>
        <v>16.14757281553398</v>
      </c>
      <c r="P33" s="51">
        <f t="shared" si="35"/>
        <v>554.4</v>
      </c>
      <c r="Q33" s="5"/>
      <c r="R33" s="3">
        <f t="shared" si="36"/>
        <v>170.39999999999998</v>
      </c>
      <c r="S33" s="3">
        <f t="shared" si="37"/>
        <v>288.48</v>
      </c>
      <c r="T33" s="3">
        <f t="shared" si="38"/>
        <v>384</v>
      </c>
      <c r="U33" s="3">
        <f t="shared" si="39"/>
        <v>479.28000000000003</v>
      </c>
      <c r="V33" s="3">
        <f t="shared" si="40"/>
        <v>576</v>
      </c>
      <c r="W33" s="27">
        <v>480</v>
      </c>
      <c r="Y33">
        <v>475</v>
      </c>
    </row>
    <row r="34" spans="1:25" ht="15" customHeight="1" x14ac:dyDescent="0.3">
      <c r="A34" s="47" t="s">
        <v>64</v>
      </c>
      <c r="B34" s="50">
        <f t="shared" si="21"/>
        <v>165.43689320388347</v>
      </c>
      <c r="C34" s="50">
        <f t="shared" si="22"/>
        <v>4.9631067961165041</v>
      </c>
      <c r="D34" s="51">
        <f t="shared" si="23"/>
        <v>170.39999999999998</v>
      </c>
      <c r="E34" s="54">
        <f t="shared" si="24"/>
        <v>280.07766990291265</v>
      </c>
      <c r="F34" s="54">
        <f t="shared" si="25"/>
        <v>8.4023300970873791</v>
      </c>
      <c r="G34" s="51">
        <f t="shared" si="26"/>
        <v>288.48</v>
      </c>
      <c r="H34" s="50">
        <f t="shared" si="27"/>
        <v>361.94174757281547</v>
      </c>
      <c r="I34" s="50">
        <f t="shared" si="28"/>
        <v>10.858252427184464</v>
      </c>
      <c r="J34" s="51">
        <f t="shared" si="29"/>
        <v>372.79999999999995</v>
      </c>
      <c r="K34" s="53">
        <f t="shared" si="30"/>
        <v>452.13631067961165</v>
      </c>
      <c r="L34" s="53">
        <f t="shared" si="31"/>
        <v>13.56408932038835</v>
      </c>
      <c r="M34" s="55">
        <f t="shared" si="32"/>
        <v>465.7004</v>
      </c>
      <c r="N34" s="53">
        <f t="shared" si="33"/>
        <v>538.252427184466</v>
      </c>
      <c r="O34" s="53">
        <f t="shared" si="34"/>
        <v>16.14757281553398</v>
      </c>
      <c r="P34" s="51">
        <f t="shared" si="35"/>
        <v>554.4</v>
      </c>
      <c r="Q34" s="5"/>
      <c r="R34" s="3">
        <f t="shared" si="36"/>
        <v>170.39999999999998</v>
      </c>
      <c r="S34" s="3">
        <f t="shared" si="37"/>
        <v>288.48</v>
      </c>
      <c r="T34" s="3">
        <f t="shared" si="38"/>
        <v>384</v>
      </c>
      <c r="U34" s="3">
        <f t="shared" si="39"/>
        <v>479.28000000000003</v>
      </c>
      <c r="V34" s="3">
        <f t="shared" si="40"/>
        <v>576</v>
      </c>
      <c r="W34" s="27">
        <f>'Base Premium'!G34</f>
        <v>480</v>
      </c>
      <c r="Y34">
        <v>480</v>
      </c>
    </row>
    <row r="35" spans="1:25" x14ac:dyDescent="0.3">
      <c r="A35" s="47" t="s">
        <v>65</v>
      </c>
      <c r="B35" s="50">
        <f t="shared" si="21"/>
        <v>261.94174757281553</v>
      </c>
      <c r="C35" s="50">
        <f t="shared" si="22"/>
        <v>7.8582524271844667</v>
      </c>
      <c r="D35" s="51">
        <f t="shared" si="23"/>
        <v>269.8</v>
      </c>
      <c r="E35" s="54">
        <f t="shared" si="24"/>
        <v>443.45631067961165</v>
      </c>
      <c r="F35" s="54">
        <f t="shared" si="25"/>
        <v>13.303689320388349</v>
      </c>
      <c r="G35" s="51">
        <f t="shared" si="26"/>
        <v>456.76</v>
      </c>
      <c r="H35" s="50">
        <f t="shared" si="27"/>
        <v>573.07443365695792</v>
      </c>
      <c r="I35" s="50">
        <f t="shared" si="28"/>
        <v>17.192233009708737</v>
      </c>
      <c r="J35" s="51">
        <f t="shared" si="29"/>
        <v>590.26666666666665</v>
      </c>
      <c r="K35" s="53">
        <f t="shared" si="30"/>
        <v>715.88249190938507</v>
      </c>
      <c r="L35" s="53">
        <f t="shared" si="31"/>
        <v>21.476474757281554</v>
      </c>
      <c r="M35" s="55">
        <f t="shared" si="32"/>
        <v>737.35896666666667</v>
      </c>
      <c r="N35" s="53">
        <f t="shared" si="33"/>
        <v>852.23300970873788</v>
      </c>
      <c r="O35" s="53">
        <f t="shared" si="34"/>
        <v>25.566990291262133</v>
      </c>
      <c r="P35" s="51">
        <f t="shared" si="35"/>
        <v>877.8</v>
      </c>
      <c r="Q35" s="5"/>
      <c r="R35" s="3">
        <f t="shared" si="36"/>
        <v>269.8</v>
      </c>
      <c r="S35" s="3">
        <f t="shared" si="37"/>
        <v>456.76</v>
      </c>
      <c r="T35" s="3">
        <f t="shared" si="38"/>
        <v>608</v>
      </c>
      <c r="U35" s="3">
        <f t="shared" si="39"/>
        <v>758.86</v>
      </c>
      <c r="V35" s="3">
        <f t="shared" si="40"/>
        <v>912</v>
      </c>
      <c r="W35" s="27">
        <v>760</v>
      </c>
      <c r="Y35">
        <v>750</v>
      </c>
    </row>
    <row r="36" spans="1:25" ht="14.25" customHeight="1" x14ac:dyDescent="0.3">
      <c r="A36" s="47" t="s">
        <v>66</v>
      </c>
      <c r="B36" s="50">
        <f t="shared" si="21"/>
        <v>261.94174757281553</v>
      </c>
      <c r="C36" s="50">
        <f t="shared" si="22"/>
        <v>7.8582524271844667</v>
      </c>
      <c r="D36" s="51">
        <f t="shared" si="23"/>
        <v>269.8</v>
      </c>
      <c r="E36" s="54">
        <f t="shared" si="24"/>
        <v>443.45631067961165</v>
      </c>
      <c r="F36" s="54">
        <f t="shared" si="25"/>
        <v>13.303689320388349</v>
      </c>
      <c r="G36" s="51">
        <f t="shared" si="26"/>
        <v>456.76</v>
      </c>
      <c r="H36" s="50">
        <f t="shared" si="27"/>
        <v>573.07443365695792</v>
      </c>
      <c r="I36" s="50">
        <f t="shared" si="28"/>
        <v>17.192233009708737</v>
      </c>
      <c r="J36" s="51">
        <f t="shared" si="29"/>
        <v>590.26666666666665</v>
      </c>
      <c r="K36" s="53">
        <f t="shared" si="30"/>
        <v>715.88249190938507</v>
      </c>
      <c r="L36" s="53">
        <f t="shared" si="31"/>
        <v>21.476474757281554</v>
      </c>
      <c r="M36" s="55">
        <f t="shared" si="32"/>
        <v>737.35896666666667</v>
      </c>
      <c r="N36" s="53">
        <f t="shared" si="33"/>
        <v>852.23300970873788</v>
      </c>
      <c r="O36" s="53">
        <f t="shared" si="34"/>
        <v>25.566990291262133</v>
      </c>
      <c r="P36" s="51">
        <f t="shared" si="35"/>
        <v>877.8</v>
      </c>
      <c r="Q36" s="5"/>
      <c r="R36" s="3">
        <f t="shared" si="36"/>
        <v>269.8</v>
      </c>
      <c r="S36" s="3">
        <f t="shared" si="37"/>
        <v>456.76</v>
      </c>
      <c r="T36" s="3">
        <f t="shared" si="38"/>
        <v>608</v>
      </c>
      <c r="U36" s="3">
        <f t="shared" si="39"/>
        <v>758.86</v>
      </c>
      <c r="V36" s="3">
        <f t="shared" si="40"/>
        <v>912</v>
      </c>
      <c r="W36" s="27">
        <f>'Base Premium'!G36</f>
        <v>760</v>
      </c>
      <c r="Y36">
        <v>760</v>
      </c>
    </row>
    <row r="37" spans="1:25" x14ac:dyDescent="0.3">
      <c r="A37" s="47" t="s">
        <v>68</v>
      </c>
      <c r="B37" s="50">
        <f t="shared" si="21"/>
        <v>261.94174757281553</v>
      </c>
      <c r="C37" s="50">
        <f t="shared" si="22"/>
        <v>7.8582524271844667</v>
      </c>
      <c r="D37" s="51">
        <f t="shared" si="23"/>
        <v>269.8</v>
      </c>
      <c r="E37" s="54">
        <f t="shared" si="24"/>
        <v>443.45631067961165</v>
      </c>
      <c r="F37" s="54">
        <f t="shared" si="25"/>
        <v>13.303689320388349</v>
      </c>
      <c r="G37" s="51">
        <f t="shared" si="26"/>
        <v>456.76</v>
      </c>
      <c r="H37" s="50">
        <f t="shared" si="27"/>
        <v>573.07443365695792</v>
      </c>
      <c r="I37" s="50">
        <f t="shared" si="28"/>
        <v>17.192233009708737</v>
      </c>
      <c r="J37" s="51">
        <f t="shared" si="29"/>
        <v>590.26666666666665</v>
      </c>
      <c r="K37" s="53">
        <f t="shared" si="30"/>
        <v>715.88249190938507</v>
      </c>
      <c r="L37" s="53">
        <f t="shared" si="31"/>
        <v>21.476474757281554</v>
      </c>
      <c r="M37" s="55">
        <f t="shared" si="32"/>
        <v>737.35896666666667</v>
      </c>
      <c r="N37" s="53">
        <f t="shared" si="33"/>
        <v>852.23300970873788</v>
      </c>
      <c r="O37" s="53">
        <f t="shared" si="34"/>
        <v>25.566990291262133</v>
      </c>
      <c r="P37" s="51">
        <f t="shared" si="35"/>
        <v>877.8</v>
      </c>
      <c r="Q37" s="5"/>
      <c r="R37" s="3">
        <f t="shared" si="36"/>
        <v>269.8</v>
      </c>
      <c r="S37" s="3">
        <f t="shared" si="37"/>
        <v>456.76</v>
      </c>
      <c r="T37" s="3">
        <f t="shared" si="38"/>
        <v>608</v>
      </c>
      <c r="U37" s="3">
        <f t="shared" si="39"/>
        <v>758.86</v>
      </c>
      <c r="V37" s="3">
        <f t="shared" si="40"/>
        <v>912</v>
      </c>
      <c r="W37" s="27">
        <v>760</v>
      </c>
      <c r="Y37">
        <v>800</v>
      </c>
    </row>
    <row r="38" spans="1:25" ht="14.25" customHeight="1" x14ac:dyDescent="0.3">
      <c r="A38" s="47" t="s">
        <v>67</v>
      </c>
      <c r="B38" s="50">
        <f t="shared" si="21"/>
        <v>344.66019417475724</v>
      </c>
      <c r="C38" s="50">
        <f t="shared" si="22"/>
        <v>10.339805825242717</v>
      </c>
      <c r="D38" s="51">
        <f t="shared" si="23"/>
        <v>354.99999999999994</v>
      </c>
      <c r="E38" s="54">
        <f t="shared" si="24"/>
        <v>583.495145631068</v>
      </c>
      <c r="F38" s="54">
        <f t="shared" si="25"/>
        <v>17.50485436893204</v>
      </c>
      <c r="G38" s="51">
        <f t="shared" si="26"/>
        <v>601</v>
      </c>
      <c r="H38" s="50">
        <f t="shared" si="27"/>
        <v>754.04530744336557</v>
      </c>
      <c r="I38" s="50">
        <f t="shared" si="28"/>
        <v>22.621359223300971</v>
      </c>
      <c r="J38" s="51">
        <f t="shared" si="29"/>
        <v>776.66666666666663</v>
      </c>
      <c r="K38" s="53">
        <f t="shared" si="30"/>
        <v>941.95064724919098</v>
      </c>
      <c r="L38" s="53">
        <f t="shared" si="31"/>
        <v>28.258519417475728</v>
      </c>
      <c r="M38" s="55">
        <f t="shared" si="32"/>
        <v>970.20916666666665</v>
      </c>
      <c r="N38" s="53">
        <f t="shared" si="33"/>
        <v>1121.3592233009708</v>
      </c>
      <c r="O38" s="53">
        <f t="shared" si="34"/>
        <v>33.640776699029125</v>
      </c>
      <c r="P38" s="51">
        <f t="shared" si="35"/>
        <v>1155</v>
      </c>
      <c r="Q38" s="5"/>
      <c r="R38" s="3">
        <f t="shared" si="36"/>
        <v>355</v>
      </c>
      <c r="S38" s="3">
        <f t="shared" si="37"/>
        <v>601</v>
      </c>
      <c r="T38" s="3">
        <f t="shared" si="38"/>
        <v>800</v>
      </c>
      <c r="U38" s="3">
        <f t="shared" si="39"/>
        <v>998.5</v>
      </c>
      <c r="V38" s="3">
        <f t="shared" si="40"/>
        <v>1200</v>
      </c>
      <c r="W38" s="27">
        <v>1000</v>
      </c>
      <c r="Y38">
        <v>850</v>
      </c>
    </row>
    <row r="39" spans="1:25" x14ac:dyDescent="0.3">
      <c r="A39" s="47" t="s">
        <v>69</v>
      </c>
      <c r="B39" s="50">
        <f t="shared" si="21"/>
        <v>344.66019417475724</v>
      </c>
      <c r="C39" s="50">
        <f t="shared" si="22"/>
        <v>10.339805825242717</v>
      </c>
      <c r="D39" s="51">
        <f t="shared" si="23"/>
        <v>354.99999999999994</v>
      </c>
      <c r="E39" s="54">
        <f t="shared" si="24"/>
        <v>583.495145631068</v>
      </c>
      <c r="F39" s="54">
        <f t="shared" si="25"/>
        <v>17.50485436893204</v>
      </c>
      <c r="G39" s="51">
        <f t="shared" si="26"/>
        <v>601</v>
      </c>
      <c r="H39" s="50">
        <f t="shared" si="27"/>
        <v>754.04530744336557</v>
      </c>
      <c r="I39" s="50">
        <f t="shared" si="28"/>
        <v>22.621359223300971</v>
      </c>
      <c r="J39" s="51">
        <f t="shared" si="29"/>
        <v>776.66666666666663</v>
      </c>
      <c r="K39" s="53">
        <f t="shared" si="30"/>
        <v>941.95064724919098</v>
      </c>
      <c r="L39" s="53">
        <f t="shared" si="31"/>
        <v>28.258519417475728</v>
      </c>
      <c r="M39" s="55">
        <f t="shared" si="32"/>
        <v>970.20916666666665</v>
      </c>
      <c r="N39" s="53">
        <f t="shared" si="33"/>
        <v>1121.3592233009708</v>
      </c>
      <c r="O39" s="53">
        <f t="shared" si="34"/>
        <v>33.640776699029125</v>
      </c>
      <c r="P39" s="51">
        <f t="shared" si="35"/>
        <v>1155</v>
      </c>
      <c r="Q39" s="5"/>
      <c r="R39" s="3">
        <f t="shared" si="36"/>
        <v>355</v>
      </c>
      <c r="S39" s="3">
        <f t="shared" si="37"/>
        <v>601</v>
      </c>
      <c r="T39" s="3">
        <f t="shared" si="38"/>
        <v>800</v>
      </c>
      <c r="U39" s="3">
        <f t="shared" si="39"/>
        <v>998.5</v>
      </c>
      <c r="V39" s="3">
        <f t="shared" si="40"/>
        <v>1200</v>
      </c>
      <c r="W39" s="27">
        <v>1000</v>
      </c>
      <c r="Y39">
        <v>1000</v>
      </c>
    </row>
    <row r="40" spans="1:25" ht="15.75" customHeight="1" x14ac:dyDescent="0.3">
      <c r="A40" s="47" t="s">
        <v>70</v>
      </c>
      <c r="B40" s="50">
        <f t="shared" si="21"/>
        <v>189.56310679611647</v>
      </c>
      <c r="C40" s="50">
        <f t="shared" si="22"/>
        <v>5.6868932038834936</v>
      </c>
      <c r="D40" s="51">
        <f t="shared" si="23"/>
        <v>195.24999999999997</v>
      </c>
      <c r="E40" s="54">
        <f t="shared" si="24"/>
        <v>320.92233009708735</v>
      </c>
      <c r="F40" s="54">
        <f t="shared" si="25"/>
        <v>9.627669902912622</v>
      </c>
      <c r="G40" s="51">
        <f t="shared" si="26"/>
        <v>330.55</v>
      </c>
      <c r="H40" s="50">
        <f t="shared" si="27"/>
        <v>414.7249190938511</v>
      </c>
      <c r="I40" s="50">
        <f t="shared" si="28"/>
        <v>12.441747572815533</v>
      </c>
      <c r="J40" s="51">
        <f t="shared" si="29"/>
        <v>427.16666666666663</v>
      </c>
      <c r="K40" s="53">
        <f t="shared" si="30"/>
        <v>518.07285598705505</v>
      </c>
      <c r="L40" s="53">
        <f t="shared" si="31"/>
        <v>15.54218567961165</v>
      </c>
      <c r="M40" s="55">
        <f t="shared" si="32"/>
        <v>533.61504166666668</v>
      </c>
      <c r="N40" s="53">
        <f t="shared" si="33"/>
        <v>616.747572815534</v>
      </c>
      <c r="O40" s="53">
        <f t="shared" si="34"/>
        <v>18.502427184466018</v>
      </c>
      <c r="P40" s="51">
        <f t="shared" si="35"/>
        <v>635.25</v>
      </c>
      <c r="Q40" s="5"/>
      <c r="R40" s="3">
        <f t="shared" si="36"/>
        <v>195.25</v>
      </c>
      <c r="S40" s="3">
        <f t="shared" si="37"/>
        <v>330.55</v>
      </c>
      <c r="T40" s="3">
        <f t="shared" si="38"/>
        <v>440</v>
      </c>
      <c r="U40" s="3">
        <f t="shared" si="39"/>
        <v>549.17500000000007</v>
      </c>
      <c r="V40" s="3">
        <f t="shared" si="40"/>
        <v>660</v>
      </c>
      <c r="W40" s="27">
        <v>550</v>
      </c>
      <c r="Y40">
        <v>525</v>
      </c>
    </row>
    <row r="41" spans="1:25" x14ac:dyDescent="0.3">
      <c r="A41" s="47" t="s">
        <v>71</v>
      </c>
      <c r="B41" s="50">
        <f t="shared" si="21"/>
        <v>189.56310679611647</v>
      </c>
      <c r="C41" s="50">
        <f t="shared" si="22"/>
        <v>5.6868932038834936</v>
      </c>
      <c r="D41" s="51">
        <f t="shared" si="23"/>
        <v>195.24999999999997</v>
      </c>
      <c r="E41" s="54">
        <f t="shared" si="24"/>
        <v>320.92233009708735</v>
      </c>
      <c r="F41" s="54">
        <f t="shared" si="25"/>
        <v>9.627669902912622</v>
      </c>
      <c r="G41" s="51">
        <f t="shared" si="26"/>
        <v>330.55</v>
      </c>
      <c r="H41" s="50">
        <f t="shared" si="27"/>
        <v>414.7249190938511</v>
      </c>
      <c r="I41" s="50">
        <f t="shared" si="28"/>
        <v>12.441747572815533</v>
      </c>
      <c r="J41" s="51">
        <f t="shared" si="29"/>
        <v>427.16666666666663</v>
      </c>
      <c r="K41" s="53">
        <f t="shared" si="30"/>
        <v>518.07285598705505</v>
      </c>
      <c r="L41" s="53">
        <f t="shared" si="31"/>
        <v>15.54218567961165</v>
      </c>
      <c r="M41" s="55">
        <f t="shared" si="32"/>
        <v>533.61504166666668</v>
      </c>
      <c r="N41" s="53">
        <f t="shared" si="33"/>
        <v>616.747572815534</v>
      </c>
      <c r="O41" s="53">
        <f t="shared" si="34"/>
        <v>18.502427184466018</v>
      </c>
      <c r="P41" s="51">
        <f t="shared" si="35"/>
        <v>635.25</v>
      </c>
      <c r="Q41" s="5"/>
      <c r="R41" s="3">
        <f t="shared" si="36"/>
        <v>195.25</v>
      </c>
      <c r="S41" s="3">
        <f t="shared" si="37"/>
        <v>330.55</v>
      </c>
      <c r="T41" s="3">
        <f t="shared" si="38"/>
        <v>440</v>
      </c>
      <c r="U41" s="3">
        <f t="shared" si="39"/>
        <v>549.17500000000007</v>
      </c>
      <c r="V41" s="3">
        <f t="shared" si="40"/>
        <v>660</v>
      </c>
      <c r="W41" s="27">
        <f>'Base Premium'!G41</f>
        <v>550</v>
      </c>
      <c r="Y41">
        <v>550</v>
      </c>
    </row>
    <row r="42" spans="1:25" x14ac:dyDescent="0.3">
      <c r="A42" s="47" t="s">
        <v>72</v>
      </c>
      <c r="B42" s="50">
        <f t="shared" si="21"/>
        <v>189.56310679611647</v>
      </c>
      <c r="C42" s="50">
        <f t="shared" si="22"/>
        <v>5.6868932038834936</v>
      </c>
      <c r="D42" s="51">
        <f t="shared" si="23"/>
        <v>195.24999999999997</v>
      </c>
      <c r="E42" s="54">
        <f t="shared" si="24"/>
        <v>320.92233009708735</v>
      </c>
      <c r="F42" s="54">
        <f t="shared" si="25"/>
        <v>9.627669902912622</v>
      </c>
      <c r="G42" s="51">
        <f t="shared" si="26"/>
        <v>330.55</v>
      </c>
      <c r="H42" s="50">
        <f t="shared" si="27"/>
        <v>414.7249190938511</v>
      </c>
      <c r="I42" s="50">
        <f t="shared" si="28"/>
        <v>12.441747572815533</v>
      </c>
      <c r="J42" s="51">
        <f t="shared" si="29"/>
        <v>427.16666666666663</v>
      </c>
      <c r="K42" s="53">
        <f t="shared" si="30"/>
        <v>518.07285598705505</v>
      </c>
      <c r="L42" s="53">
        <f t="shared" si="31"/>
        <v>15.54218567961165</v>
      </c>
      <c r="M42" s="55">
        <f t="shared" si="32"/>
        <v>533.61504166666668</v>
      </c>
      <c r="N42" s="53">
        <f t="shared" si="33"/>
        <v>616.747572815534</v>
      </c>
      <c r="O42" s="53">
        <f t="shared" si="34"/>
        <v>18.502427184466018</v>
      </c>
      <c r="P42" s="51">
        <f t="shared" si="35"/>
        <v>635.25</v>
      </c>
      <c r="Q42" s="5"/>
      <c r="R42" s="3">
        <f t="shared" si="36"/>
        <v>195.25</v>
      </c>
      <c r="S42" s="3">
        <f t="shared" si="37"/>
        <v>330.55</v>
      </c>
      <c r="T42" s="3">
        <f t="shared" si="38"/>
        <v>440</v>
      </c>
      <c r="U42" s="3">
        <f t="shared" si="39"/>
        <v>549.17500000000007</v>
      </c>
      <c r="V42" s="3">
        <f t="shared" si="40"/>
        <v>660</v>
      </c>
      <c r="W42" s="27">
        <v>550</v>
      </c>
      <c r="Y42">
        <v>540</v>
      </c>
    </row>
    <row r="43" spans="1:25" x14ac:dyDescent="0.3">
      <c r="A43" s="47" t="s">
        <v>73</v>
      </c>
      <c r="B43" s="50">
        <f t="shared" si="21"/>
        <v>206.79611650485433</v>
      </c>
      <c r="C43" s="50">
        <f t="shared" si="22"/>
        <v>6.2038834951456296</v>
      </c>
      <c r="D43" s="51">
        <f t="shared" si="23"/>
        <v>212.99999999999997</v>
      </c>
      <c r="E43" s="54">
        <f t="shared" si="24"/>
        <v>350.09708737864077</v>
      </c>
      <c r="F43" s="54">
        <f t="shared" si="25"/>
        <v>10.502912621359222</v>
      </c>
      <c r="G43" s="51">
        <f t="shared" si="26"/>
        <v>360.59999999999997</v>
      </c>
      <c r="H43" s="50">
        <f t="shared" si="27"/>
        <v>452.42718446601936</v>
      </c>
      <c r="I43" s="50">
        <f t="shared" si="28"/>
        <v>13.572815533980581</v>
      </c>
      <c r="J43" s="51">
        <f t="shared" si="29"/>
        <v>465.99999999999994</v>
      </c>
      <c r="K43" s="53">
        <f t="shared" si="30"/>
        <v>565.1703883495145</v>
      </c>
      <c r="L43" s="53">
        <f t="shared" si="31"/>
        <v>16.955111650485435</v>
      </c>
      <c r="M43" s="55">
        <f t="shared" si="32"/>
        <v>582.12549999999999</v>
      </c>
      <c r="N43" s="53">
        <f t="shared" si="33"/>
        <v>672.8155339805827</v>
      </c>
      <c r="O43" s="53">
        <f t="shared" si="34"/>
        <v>20.184466019417481</v>
      </c>
      <c r="P43" s="51">
        <f t="shared" si="35"/>
        <v>693.00000000000011</v>
      </c>
      <c r="Q43" s="5"/>
      <c r="R43" s="3">
        <f t="shared" si="36"/>
        <v>213</v>
      </c>
      <c r="S43" s="3">
        <f t="shared" si="37"/>
        <v>360.59999999999997</v>
      </c>
      <c r="T43" s="3">
        <f t="shared" si="38"/>
        <v>480</v>
      </c>
      <c r="U43" s="3">
        <f t="shared" si="39"/>
        <v>599.1</v>
      </c>
      <c r="V43" s="3">
        <f t="shared" si="40"/>
        <v>720</v>
      </c>
      <c r="W43" s="27">
        <f>'Base Premium'!G43</f>
        <v>600</v>
      </c>
      <c r="Y43">
        <v>600</v>
      </c>
    </row>
    <row r="44" spans="1:25" x14ac:dyDescent="0.3">
      <c r="A44" s="47" t="s">
        <v>28</v>
      </c>
      <c r="B44" s="50">
        <f t="shared" si="21"/>
        <v>137.86407766990291</v>
      </c>
      <c r="C44" s="50">
        <f t="shared" si="22"/>
        <v>4.1359223300970873</v>
      </c>
      <c r="D44" s="51">
        <f t="shared" si="23"/>
        <v>142</v>
      </c>
      <c r="E44" s="54">
        <f t="shared" si="24"/>
        <v>233.39805825242715</v>
      </c>
      <c r="F44" s="54">
        <f t="shared" si="25"/>
        <v>7.0019417475728138</v>
      </c>
      <c r="G44" s="51">
        <f t="shared" si="26"/>
        <v>240.39999999999995</v>
      </c>
      <c r="H44" s="50">
        <f t="shared" si="27"/>
        <v>301.61812297734627</v>
      </c>
      <c r="I44" s="50">
        <f t="shared" si="28"/>
        <v>9.0485436893203879</v>
      </c>
      <c r="J44" s="51">
        <f t="shared" si="29"/>
        <v>310.66666666666669</v>
      </c>
      <c r="K44" s="53">
        <f t="shared" si="30"/>
        <v>376.78025889967637</v>
      </c>
      <c r="L44" s="53">
        <f t="shared" si="31"/>
        <v>11.303407766990293</v>
      </c>
      <c r="M44" s="55">
        <f t="shared" si="32"/>
        <v>388.08366666666672</v>
      </c>
      <c r="N44" s="53">
        <f t="shared" si="33"/>
        <v>448.54368932038835</v>
      </c>
      <c r="O44" s="53">
        <f t="shared" si="34"/>
        <v>13.456310679611651</v>
      </c>
      <c r="P44" s="51">
        <f t="shared" si="35"/>
        <v>462</v>
      </c>
      <c r="Q44" s="5"/>
      <c r="R44" s="3">
        <f t="shared" si="36"/>
        <v>142</v>
      </c>
      <c r="S44" s="3">
        <f t="shared" si="37"/>
        <v>240.39999999999998</v>
      </c>
      <c r="T44" s="3">
        <f t="shared" si="38"/>
        <v>320</v>
      </c>
      <c r="U44" s="3">
        <f t="shared" si="39"/>
        <v>399.40000000000003</v>
      </c>
      <c r="V44" s="3">
        <f t="shared" si="40"/>
        <v>480</v>
      </c>
      <c r="W44" s="27">
        <f>'Base Premium'!G44</f>
        <v>400</v>
      </c>
      <c r="Y44">
        <v>400</v>
      </c>
    </row>
    <row r="45" spans="1:25" x14ac:dyDescent="0.3">
      <c r="A45" s="47" t="s">
        <v>29</v>
      </c>
      <c r="B45" s="50">
        <f t="shared" si="21"/>
        <v>103.39805825242716</v>
      </c>
      <c r="C45" s="50">
        <f t="shared" si="22"/>
        <v>3.1019417475728148</v>
      </c>
      <c r="D45" s="51">
        <f t="shared" si="23"/>
        <v>106.49999999999999</v>
      </c>
      <c r="E45" s="54">
        <f t="shared" si="24"/>
        <v>175.04854368932038</v>
      </c>
      <c r="F45" s="54">
        <f t="shared" si="25"/>
        <v>5.2514563106796111</v>
      </c>
      <c r="G45" s="51">
        <f t="shared" si="26"/>
        <v>180.29999999999998</v>
      </c>
      <c r="H45" s="50">
        <f t="shared" si="27"/>
        <v>226.21359223300968</v>
      </c>
      <c r="I45" s="50">
        <f t="shared" si="28"/>
        <v>6.7864077669902905</v>
      </c>
      <c r="J45" s="51">
        <f t="shared" si="29"/>
        <v>232.99999999999997</v>
      </c>
      <c r="K45" s="53">
        <f t="shared" si="30"/>
        <v>282.58519417475725</v>
      </c>
      <c r="L45" s="53">
        <f t="shared" si="31"/>
        <v>8.4775558252427174</v>
      </c>
      <c r="M45" s="55">
        <f t="shared" si="32"/>
        <v>291.06274999999999</v>
      </c>
      <c r="N45" s="53">
        <f t="shared" si="33"/>
        <v>336.40776699029135</v>
      </c>
      <c r="O45" s="53">
        <f t="shared" si="34"/>
        <v>10.092233009708741</v>
      </c>
      <c r="P45" s="51">
        <f t="shared" si="35"/>
        <v>346.50000000000006</v>
      </c>
      <c r="Q45" s="5"/>
      <c r="R45" s="3">
        <f t="shared" si="36"/>
        <v>106.5</v>
      </c>
      <c r="S45" s="3">
        <f t="shared" si="37"/>
        <v>180.29999999999998</v>
      </c>
      <c r="T45" s="3">
        <f t="shared" si="38"/>
        <v>240</v>
      </c>
      <c r="U45" s="3">
        <f t="shared" si="39"/>
        <v>299.55</v>
      </c>
      <c r="V45" s="3">
        <f t="shared" si="40"/>
        <v>360</v>
      </c>
      <c r="W45" s="27">
        <f>'Base Premium'!G45</f>
        <v>300</v>
      </c>
      <c r="Y45">
        <v>300</v>
      </c>
    </row>
    <row r="46" spans="1:25" x14ac:dyDescent="0.3">
      <c r="A46" s="47" t="s">
        <v>30</v>
      </c>
      <c r="B46" s="50">
        <f t="shared" si="21"/>
        <v>77.548543689320383</v>
      </c>
      <c r="C46" s="50">
        <f t="shared" si="22"/>
        <v>2.3264563106796117</v>
      </c>
      <c r="D46" s="51">
        <f t="shared" si="23"/>
        <v>79.875</v>
      </c>
      <c r="E46" s="54">
        <f t="shared" si="24"/>
        <v>131.28640776699029</v>
      </c>
      <c r="F46" s="54">
        <f t="shared" si="25"/>
        <v>3.9385922330097083</v>
      </c>
      <c r="G46" s="51">
        <f t="shared" si="26"/>
        <v>135.22499999999999</v>
      </c>
      <c r="H46" s="50">
        <f t="shared" si="27"/>
        <v>169.66019417475729</v>
      </c>
      <c r="I46" s="50">
        <f t="shared" si="28"/>
        <v>5.0898058252427187</v>
      </c>
      <c r="J46" s="51">
        <f t="shared" si="29"/>
        <v>174.75</v>
      </c>
      <c r="K46" s="53">
        <f t="shared" si="30"/>
        <v>211.93889563106796</v>
      </c>
      <c r="L46" s="53">
        <f t="shared" si="31"/>
        <v>6.358166868932039</v>
      </c>
      <c r="M46" s="55">
        <f t="shared" si="32"/>
        <v>218.29706250000001</v>
      </c>
      <c r="N46" s="53">
        <f t="shared" si="33"/>
        <v>252.30582524271853</v>
      </c>
      <c r="O46" s="53">
        <f t="shared" si="34"/>
        <v>7.569174757281556</v>
      </c>
      <c r="P46" s="51">
        <f t="shared" si="35"/>
        <v>259.87500000000006</v>
      </c>
      <c r="Q46" s="5"/>
      <c r="R46" s="3">
        <f t="shared" si="36"/>
        <v>79.875</v>
      </c>
      <c r="S46" s="3">
        <f t="shared" si="37"/>
        <v>135.22499999999999</v>
      </c>
      <c r="T46" s="3">
        <f t="shared" si="38"/>
        <v>180</v>
      </c>
      <c r="U46" s="3">
        <f t="shared" si="39"/>
        <v>224.66250000000002</v>
      </c>
      <c r="V46" s="3">
        <f t="shared" si="40"/>
        <v>270</v>
      </c>
      <c r="W46" s="27">
        <f>'Base Premium'!G46</f>
        <v>225</v>
      </c>
      <c r="Y46">
        <v>225</v>
      </c>
    </row>
    <row r="47" spans="1:25" x14ac:dyDescent="0.3">
      <c r="A47" s="47" t="s">
        <v>74</v>
      </c>
      <c r="B47" s="50">
        <f t="shared" si="21"/>
        <v>258.49514563106794</v>
      </c>
      <c r="C47" s="50">
        <f t="shared" si="22"/>
        <v>7.7548543689320386</v>
      </c>
      <c r="D47" s="51">
        <f t="shared" si="23"/>
        <v>266.25</v>
      </c>
      <c r="E47" s="54">
        <f t="shared" si="24"/>
        <v>437.62135922330089</v>
      </c>
      <c r="F47" s="54">
        <f t="shared" si="25"/>
        <v>13.128640776699028</v>
      </c>
      <c r="G47" s="51">
        <f t="shared" si="26"/>
        <v>450.74999999999994</v>
      </c>
      <c r="H47" s="50">
        <f t="shared" si="27"/>
        <v>565.53398058252424</v>
      </c>
      <c r="I47" s="50">
        <f t="shared" si="28"/>
        <v>16.966019417475728</v>
      </c>
      <c r="J47" s="51">
        <f t="shared" si="29"/>
        <v>582.5</v>
      </c>
      <c r="K47" s="53">
        <f t="shared" si="30"/>
        <v>706.46298543689306</v>
      </c>
      <c r="L47" s="53">
        <f t="shared" si="31"/>
        <v>21.193889563106797</v>
      </c>
      <c r="M47" s="55">
        <f t="shared" si="32"/>
        <v>727.6568749999999</v>
      </c>
      <c r="N47" s="53">
        <f t="shared" si="33"/>
        <v>841.01941747572812</v>
      </c>
      <c r="O47" s="53">
        <f t="shared" si="34"/>
        <v>25.230582524271846</v>
      </c>
      <c r="P47" s="51">
        <f t="shared" si="35"/>
        <v>866.25</v>
      </c>
      <c r="Q47" s="5"/>
      <c r="R47" s="3">
        <f t="shared" si="36"/>
        <v>266.25</v>
      </c>
      <c r="S47" s="3">
        <f t="shared" si="37"/>
        <v>450.75</v>
      </c>
      <c r="T47" s="3">
        <f t="shared" si="38"/>
        <v>600</v>
      </c>
      <c r="U47" s="3">
        <f t="shared" si="39"/>
        <v>748.875</v>
      </c>
      <c r="V47" s="3">
        <f t="shared" si="40"/>
        <v>900</v>
      </c>
      <c r="W47" s="27">
        <f>'Base Premium'!G47</f>
        <v>750</v>
      </c>
      <c r="Y47">
        <v>750</v>
      </c>
    </row>
    <row r="48" spans="1:25" x14ac:dyDescent="0.3">
      <c r="A48" s="47" t="s">
        <v>31</v>
      </c>
      <c r="B48" s="50">
        <f t="shared" si="21"/>
        <v>275.72815533980582</v>
      </c>
      <c r="C48" s="50">
        <f t="shared" si="22"/>
        <v>8.2718446601941746</v>
      </c>
      <c r="D48" s="51">
        <f t="shared" si="23"/>
        <v>284</v>
      </c>
      <c r="E48" s="54">
        <f t="shared" si="24"/>
        <v>466.7961165048543</v>
      </c>
      <c r="F48" s="54">
        <f t="shared" si="25"/>
        <v>14.003883495145628</v>
      </c>
      <c r="G48" s="51">
        <f t="shared" si="26"/>
        <v>480.7999999999999</v>
      </c>
      <c r="H48" s="50">
        <f t="shared" si="27"/>
        <v>603.23624595469255</v>
      </c>
      <c r="I48" s="50">
        <f t="shared" si="28"/>
        <v>18.097087378640776</v>
      </c>
      <c r="J48" s="51">
        <f t="shared" si="29"/>
        <v>621.33333333333337</v>
      </c>
      <c r="K48" s="53">
        <f t="shared" si="30"/>
        <v>753.56051779935274</v>
      </c>
      <c r="L48" s="53">
        <f t="shared" si="31"/>
        <v>22.606815533980587</v>
      </c>
      <c r="M48" s="55">
        <f t="shared" si="32"/>
        <v>776.16733333333343</v>
      </c>
      <c r="N48" s="53">
        <f t="shared" si="33"/>
        <v>897.08737864077671</v>
      </c>
      <c r="O48" s="53">
        <f t="shared" si="34"/>
        <v>26.912621359223301</v>
      </c>
      <c r="P48" s="51">
        <f t="shared" si="35"/>
        <v>924</v>
      </c>
      <c r="R48" s="3">
        <f t="shared" si="36"/>
        <v>284</v>
      </c>
      <c r="S48" s="3">
        <f t="shared" si="37"/>
        <v>480.79999999999995</v>
      </c>
      <c r="T48" s="3">
        <f t="shared" si="38"/>
        <v>640</v>
      </c>
      <c r="U48" s="3">
        <f t="shared" si="39"/>
        <v>798.80000000000007</v>
      </c>
      <c r="V48" s="3">
        <f t="shared" si="40"/>
        <v>960</v>
      </c>
      <c r="W48" s="27">
        <f>'Base Premium'!G48</f>
        <v>800</v>
      </c>
      <c r="Y48">
        <v>800</v>
      </c>
    </row>
    <row r="49" spans="1:25" x14ac:dyDescent="0.3">
      <c r="A49" s="47" t="s">
        <v>76</v>
      </c>
      <c r="B49" s="50">
        <f t="shared" si="21"/>
        <v>141.31067961165047</v>
      </c>
      <c r="C49" s="50">
        <f t="shared" si="22"/>
        <v>4.2393203883495145</v>
      </c>
      <c r="D49" s="51">
        <f t="shared" si="23"/>
        <v>145.54999999999998</v>
      </c>
      <c r="E49" s="54">
        <f t="shared" si="24"/>
        <v>239.23300970873785</v>
      </c>
      <c r="F49" s="54">
        <f t="shared" si="25"/>
        <v>7.1769902912621362</v>
      </c>
      <c r="G49" s="51">
        <f t="shared" si="26"/>
        <v>246.41</v>
      </c>
      <c r="H49" s="50">
        <f t="shared" si="27"/>
        <v>309.1585760517799</v>
      </c>
      <c r="I49" s="50">
        <f t="shared" si="28"/>
        <v>9.2747572815533967</v>
      </c>
      <c r="J49" s="51">
        <f t="shared" si="29"/>
        <v>318.43333333333334</v>
      </c>
      <c r="K49" s="53">
        <f t="shared" si="30"/>
        <v>386.19976537216832</v>
      </c>
      <c r="L49" s="53">
        <f t="shared" si="31"/>
        <v>11.585992961165049</v>
      </c>
      <c r="M49" s="55">
        <f t="shared" si="32"/>
        <v>397.78575833333338</v>
      </c>
      <c r="N49" s="53">
        <f t="shared" si="33"/>
        <v>459.75728155339806</v>
      </c>
      <c r="O49" s="53">
        <f t="shared" si="34"/>
        <v>13.792718446601942</v>
      </c>
      <c r="P49" s="51">
        <f t="shared" si="35"/>
        <v>473.55</v>
      </c>
      <c r="R49" s="3">
        <f t="shared" si="36"/>
        <v>145.54999999999998</v>
      </c>
      <c r="S49" s="3">
        <f t="shared" si="37"/>
        <v>246.41</v>
      </c>
      <c r="T49" s="3">
        <f t="shared" si="38"/>
        <v>328</v>
      </c>
      <c r="U49" s="3">
        <f t="shared" si="39"/>
        <v>409.38500000000005</v>
      </c>
      <c r="V49" s="3">
        <f t="shared" si="40"/>
        <v>492</v>
      </c>
      <c r="W49" s="27">
        <v>410</v>
      </c>
      <c r="Y49">
        <v>400</v>
      </c>
    </row>
    <row r="50" spans="1:25" x14ac:dyDescent="0.3">
      <c r="A50" s="47" t="s">
        <v>75</v>
      </c>
      <c r="B50" s="50">
        <f t="shared" si="21"/>
        <v>141.31067961165047</v>
      </c>
      <c r="C50" s="50">
        <f t="shared" si="22"/>
        <v>4.2393203883495145</v>
      </c>
      <c r="D50" s="51">
        <f t="shared" si="23"/>
        <v>145.54999999999998</v>
      </c>
      <c r="E50" s="54">
        <f t="shared" si="24"/>
        <v>239.23300970873785</v>
      </c>
      <c r="F50" s="54">
        <f t="shared" si="25"/>
        <v>7.1769902912621362</v>
      </c>
      <c r="G50" s="51">
        <f t="shared" si="26"/>
        <v>246.41</v>
      </c>
      <c r="H50" s="50">
        <f t="shared" si="27"/>
        <v>309.1585760517799</v>
      </c>
      <c r="I50" s="50">
        <f t="shared" si="28"/>
        <v>9.2747572815533967</v>
      </c>
      <c r="J50" s="51">
        <f t="shared" si="29"/>
        <v>318.43333333333334</v>
      </c>
      <c r="K50" s="53">
        <f t="shared" si="30"/>
        <v>386.19976537216832</v>
      </c>
      <c r="L50" s="53">
        <f t="shared" si="31"/>
        <v>11.585992961165049</v>
      </c>
      <c r="M50" s="55">
        <f t="shared" si="32"/>
        <v>397.78575833333338</v>
      </c>
      <c r="N50" s="53">
        <f t="shared" si="33"/>
        <v>459.75728155339806</v>
      </c>
      <c r="O50" s="53">
        <f t="shared" si="34"/>
        <v>13.792718446601942</v>
      </c>
      <c r="P50" s="51">
        <f t="shared" si="35"/>
        <v>473.55</v>
      </c>
      <c r="R50" s="3">
        <f t="shared" si="36"/>
        <v>145.54999999999998</v>
      </c>
      <c r="S50" s="3">
        <f t="shared" si="37"/>
        <v>246.41</v>
      </c>
      <c r="T50" s="3">
        <f t="shared" si="38"/>
        <v>328</v>
      </c>
      <c r="U50" s="3">
        <f t="shared" si="39"/>
        <v>409.38500000000005</v>
      </c>
      <c r="V50" s="3">
        <f t="shared" si="40"/>
        <v>492</v>
      </c>
      <c r="W50" s="27">
        <f>'Base Premium'!G50</f>
        <v>410</v>
      </c>
      <c r="Y50">
        <v>410</v>
      </c>
    </row>
    <row r="51" spans="1:25" x14ac:dyDescent="0.3">
      <c r="A51" s="47" t="s">
        <v>56</v>
      </c>
      <c r="B51" s="50">
        <f t="shared" si="21"/>
        <v>155.09708737864077</v>
      </c>
      <c r="C51" s="50">
        <f t="shared" si="22"/>
        <v>4.6529126213592233</v>
      </c>
      <c r="D51" s="51">
        <f t="shared" si="23"/>
        <v>159.75</v>
      </c>
      <c r="E51" s="54">
        <f t="shared" si="24"/>
        <v>262.57281553398059</v>
      </c>
      <c r="F51" s="54">
        <f t="shared" si="25"/>
        <v>7.8771844660194166</v>
      </c>
      <c r="G51" s="51">
        <f t="shared" si="26"/>
        <v>270.45</v>
      </c>
      <c r="H51" s="50">
        <f t="shared" si="27"/>
        <v>339.32038834951459</v>
      </c>
      <c r="I51" s="50">
        <f t="shared" si="28"/>
        <v>10.179611650485437</v>
      </c>
      <c r="J51" s="51">
        <f t="shared" si="29"/>
        <v>349.5</v>
      </c>
      <c r="K51" s="53">
        <f t="shared" si="30"/>
        <v>423.87779126213593</v>
      </c>
      <c r="L51" s="53">
        <f t="shared" si="31"/>
        <v>12.716333737864078</v>
      </c>
      <c r="M51" s="55">
        <f t="shared" si="32"/>
        <v>436.59412500000002</v>
      </c>
      <c r="N51" s="53">
        <f t="shared" si="33"/>
        <v>504.61165048543705</v>
      </c>
      <c r="O51" s="53">
        <f t="shared" si="34"/>
        <v>15.138349514563112</v>
      </c>
      <c r="P51" s="51">
        <f t="shared" si="35"/>
        <v>519.75000000000011</v>
      </c>
      <c r="R51" s="3">
        <f t="shared" si="36"/>
        <v>159.75</v>
      </c>
      <c r="S51" s="3">
        <f t="shared" si="37"/>
        <v>270.45</v>
      </c>
      <c r="T51" s="3">
        <f t="shared" si="38"/>
        <v>360</v>
      </c>
      <c r="U51" s="3">
        <f t="shared" si="39"/>
        <v>449.32500000000005</v>
      </c>
      <c r="V51" s="3">
        <f t="shared" si="40"/>
        <v>540</v>
      </c>
      <c r="W51" s="27">
        <v>450</v>
      </c>
      <c r="Y51">
        <v>450</v>
      </c>
    </row>
    <row r="52" spans="1:25" x14ac:dyDescent="0.3">
      <c r="A52" s="47" t="s">
        <v>57</v>
      </c>
      <c r="B52" s="50">
        <f t="shared" si="21"/>
        <v>172.33009708737862</v>
      </c>
      <c r="C52" s="50">
        <f t="shared" si="22"/>
        <v>5.1699029126213585</v>
      </c>
      <c r="D52" s="51">
        <f t="shared" si="23"/>
        <v>177.49999999999997</v>
      </c>
      <c r="E52" s="54">
        <f t="shared" si="24"/>
        <v>291.747572815534</v>
      </c>
      <c r="F52" s="54">
        <f t="shared" si="25"/>
        <v>8.7524271844660202</v>
      </c>
      <c r="G52" s="51">
        <f t="shared" si="26"/>
        <v>300.5</v>
      </c>
      <c r="H52" s="50">
        <f t="shared" si="27"/>
        <v>377.02265372168279</v>
      </c>
      <c r="I52" s="50">
        <f t="shared" si="28"/>
        <v>11.310679611650485</v>
      </c>
      <c r="J52" s="51">
        <f t="shared" si="29"/>
        <v>388.33333333333331</v>
      </c>
      <c r="K52" s="53">
        <f t="shared" si="30"/>
        <v>470.97532362459549</v>
      </c>
      <c r="L52" s="53">
        <f t="shared" si="31"/>
        <v>14.129259708737864</v>
      </c>
      <c r="M52" s="55">
        <f t="shared" si="32"/>
        <v>485.10458333333332</v>
      </c>
      <c r="N52" s="53">
        <f t="shared" si="33"/>
        <v>560.67961165048541</v>
      </c>
      <c r="O52" s="53">
        <f t="shared" si="34"/>
        <v>16.820388349514563</v>
      </c>
      <c r="P52" s="51">
        <f t="shared" si="35"/>
        <v>577.5</v>
      </c>
      <c r="R52" s="3">
        <f t="shared" si="36"/>
        <v>177.5</v>
      </c>
      <c r="S52" s="3">
        <f t="shared" si="37"/>
        <v>300.5</v>
      </c>
      <c r="T52" s="3">
        <f t="shared" si="38"/>
        <v>400</v>
      </c>
      <c r="U52" s="3">
        <f t="shared" si="39"/>
        <v>499.25</v>
      </c>
      <c r="V52" s="3">
        <f t="shared" si="40"/>
        <v>600</v>
      </c>
      <c r="W52" s="27">
        <f>'Base Premium'!G52</f>
        <v>500</v>
      </c>
      <c r="Y52">
        <v>500</v>
      </c>
    </row>
    <row r="53" spans="1:25" x14ac:dyDescent="0.3">
      <c r="A53" s="47" t="s">
        <v>58</v>
      </c>
      <c r="B53" s="50">
        <f t="shared" si="21"/>
        <v>275.72815533980582</v>
      </c>
      <c r="C53" s="50">
        <f t="shared" si="22"/>
        <v>8.2718446601941746</v>
      </c>
      <c r="D53" s="51">
        <f t="shared" si="23"/>
        <v>284</v>
      </c>
      <c r="E53" s="54">
        <f t="shared" si="24"/>
        <v>466.7961165048543</v>
      </c>
      <c r="F53" s="54">
        <f t="shared" si="25"/>
        <v>14.003883495145628</v>
      </c>
      <c r="G53" s="51">
        <f t="shared" si="26"/>
        <v>480.7999999999999</v>
      </c>
      <c r="H53" s="50">
        <f t="shared" si="27"/>
        <v>603.23624595469255</v>
      </c>
      <c r="I53" s="50">
        <f t="shared" si="28"/>
        <v>18.097087378640776</v>
      </c>
      <c r="J53" s="51">
        <f t="shared" si="29"/>
        <v>621.33333333333337</v>
      </c>
      <c r="K53" s="53">
        <f t="shared" si="30"/>
        <v>753.56051779935274</v>
      </c>
      <c r="L53" s="53">
        <f t="shared" si="31"/>
        <v>22.606815533980587</v>
      </c>
      <c r="M53" s="55">
        <f t="shared" si="32"/>
        <v>776.16733333333343</v>
      </c>
      <c r="N53" s="53">
        <f t="shared" si="33"/>
        <v>897.08737864077671</v>
      </c>
      <c r="O53" s="53">
        <f t="shared" si="34"/>
        <v>26.912621359223301</v>
      </c>
      <c r="P53" s="51">
        <f t="shared" si="35"/>
        <v>924</v>
      </c>
      <c r="R53" s="3">
        <f t="shared" si="36"/>
        <v>284</v>
      </c>
      <c r="S53" s="3">
        <f t="shared" si="37"/>
        <v>480.79999999999995</v>
      </c>
      <c r="T53" s="3">
        <f t="shared" si="38"/>
        <v>640</v>
      </c>
      <c r="U53" s="3">
        <f t="shared" si="39"/>
        <v>798.80000000000007</v>
      </c>
      <c r="V53" s="3">
        <f t="shared" si="40"/>
        <v>960</v>
      </c>
      <c r="W53" s="27">
        <f>'Base Premium'!G53</f>
        <v>800</v>
      </c>
      <c r="Y53">
        <v>800</v>
      </c>
    </row>
  </sheetData>
  <pageMargins left="0.7" right="0.7" top="0.75" bottom="0.75" header="0.3" footer="0.3"/>
  <pageSetup paperSize="9" scale="9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53"/>
  <sheetViews>
    <sheetView topLeftCell="A15" workbookViewId="0">
      <selection activeCell="W31" sqref="W31:W53"/>
    </sheetView>
  </sheetViews>
  <sheetFormatPr defaultRowHeight="14.4" x14ac:dyDescent="0.3"/>
  <cols>
    <col min="1" max="1" width="42" customWidth="1"/>
    <col min="2" max="3" width="7.33203125" customWidth="1"/>
    <col min="4" max="4" width="6.88671875" customWidth="1"/>
    <col min="5" max="5" width="7.6640625" customWidth="1"/>
    <col min="6" max="7" width="7.33203125" customWidth="1"/>
    <col min="8" max="8" width="7.5546875" customWidth="1"/>
    <col min="9" max="9" width="7.44140625" customWidth="1"/>
    <col min="10" max="10" width="7.33203125" customWidth="1"/>
    <col min="11" max="11" width="7.5546875" customWidth="1"/>
    <col min="12" max="12" width="7.88671875" customWidth="1"/>
    <col min="13" max="14" width="7.6640625" customWidth="1"/>
    <col min="15" max="15" width="8.109375" customWidth="1"/>
    <col min="16" max="16" width="8" customWidth="1"/>
    <col min="18" max="18" width="12.88671875" bestFit="1" customWidth="1"/>
    <col min="19" max="22" width="14.109375" bestFit="1" customWidth="1"/>
    <col min="23" max="23" width="12.88671875" bestFit="1" customWidth="1"/>
  </cols>
  <sheetData>
    <row r="1" spans="1:23" ht="21" x14ac:dyDescent="0.4">
      <c r="A1" s="16" t="s">
        <v>82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2"/>
      <c r="R1" t="s">
        <v>35</v>
      </c>
      <c r="S1" s="20">
        <v>0.35499999999999998</v>
      </c>
      <c r="T1" t="s">
        <v>37</v>
      </c>
      <c r="U1" s="20">
        <v>0.8</v>
      </c>
      <c r="V1" t="s">
        <v>39</v>
      </c>
      <c r="W1" s="20">
        <v>1.2</v>
      </c>
    </row>
    <row r="2" spans="1:23" x14ac:dyDescent="0.3">
      <c r="A2" s="17" t="s">
        <v>79</v>
      </c>
      <c r="B2" s="17"/>
      <c r="C2" s="17"/>
      <c r="D2" s="17"/>
      <c r="E2" s="17"/>
      <c r="F2" s="17"/>
      <c r="G2" s="17"/>
      <c r="H2" s="17"/>
      <c r="I2" s="17"/>
      <c r="J2" s="18" t="s">
        <v>33</v>
      </c>
      <c r="K2" s="21">
        <v>3</v>
      </c>
      <c r="L2" s="18"/>
      <c r="M2" s="18"/>
      <c r="N2" s="18"/>
      <c r="O2" s="18"/>
      <c r="P2" s="18"/>
      <c r="R2" t="s">
        <v>36</v>
      </c>
      <c r="S2" s="20">
        <v>0.60099999999999998</v>
      </c>
      <c r="T2" t="s">
        <v>38</v>
      </c>
      <c r="U2" s="20">
        <v>0.99850000000000005</v>
      </c>
    </row>
    <row r="3" spans="1:23" ht="15" customHeight="1" x14ac:dyDescent="0.4">
      <c r="A3" s="16" t="s">
        <v>23</v>
      </c>
      <c r="B3" s="16"/>
      <c r="C3" s="16"/>
      <c r="D3" s="16"/>
      <c r="E3" s="16"/>
      <c r="F3" s="16"/>
      <c r="G3" s="16"/>
      <c r="H3" s="16"/>
      <c r="I3" s="16"/>
      <c r="J3" s="16" t="s">
        <v>34</v>
      </c>
      <c r="K3" s="22">
        <f>(100+K2)</f>
        <v>103</v>
      </c>
      <c r="L3" s="16"/>
      <c r="M3" s="16"/>
      <c r="N3" s="16"/>
      <c r="O3" s="16"/>
      <c r="P3" s="16"/>
      <c r="Q3" s="2"/>
    </row>
    <row r="4" spans="1:23" x14ac:dyDescent="0.3">
      <c r="A4" s="47" t="s">
        <v>6</v>
      </c>
      <c r="B4" s="48" t="s">
        <v>8</v>
      </c>
      <c r="C4" s="48" t="s">
        <v>9</v>
      </c>
      <c r="D4" s="48" t="s">
        <v>5</v>
      </c>
      <c r="E4" s="48" t="s">
        <v>10</v>
      </c>
      <c r="F4" s="48" t="s">
        <v>11</v>
      </c>
      <c r="G4" s="48" t="s">
        <v>5</v>
      </c>
      <c r="H4" s="48" t="s">
        <v>17</v>
      </c>
      <c r="I4" s="48" t="s">
        <v>11</v>
      </c>
      <c r="J4" s="48" t="s">
        <v>5</v>
      </c>
      <c r="K4" s="48" t="s">
        <v>12</v>
      </c>
      <c r="L4" s="48" t="s">
        <v>11</v>
      </c>
      <c r="M4" s="48" t="s">
        <v>5</v>
      </c>
      <c r="N4" s="48" t="s">
        <v>13</v>
      </c>
      <c r="O4" s="48" t="s">
        <v>11</v>
      </c>
      <c r="P4" s="48" t="s">
        <v>5</v>
      </c>
      <c r="Q4" s="1"/>
      <c r="R4" s="8" t="s">
        <v>8</v>
      </c>
      <c r="S4" s="8" t="s">
        <v>10</v>
      </c>
      <c r="T4" s="8" t="s">
        <v>17</v>
      </c>
      <c r="U4" s="8" t="s">
        <v>12</v>
      </c>
      <c r="V4" s="8" t="s">
        <v>13</v>
      </c>
      <c r="W4" s="8" t="s">
        <v>18</v>
      </c>
    </row>
    <row r="5" spans="1:23" x14ac:dyDescent="0.3">
      <c r="A5" s="47" t="s">
        <v>7</v>
      </c>
      <c r="B5" s="47" t="s">
        <v>19</v>
      </c>
      <c r="C5" s="47" t="s">
        <v>77</v>
      </c>
      <c r="D5" s="49" t="s">
        <v>20</v>
      </c>
      <c r="E5" s="49" t="s">
        <v>19</v>
      </c>
      <c r="F5" s="49" t="s">
        <v>77</v>
      </c>
      <c r="G5" s="49" t="s">
        <v>20</v>
      </c>
      <c r="H5" s="49" t="s">
        <v>19</v>
      </c>
      <c r="I5" s="49" t="s">
        <v>77</v>
      </c>
      <c r="J5" s="49" t="s">
        <v>20</v>
      </c>
      <c r="K5" s="49" t="s">
        <v>19</v>
      </c>
      <c r="L5" s="49" t="s">
        <v>77</v>
      </c>
      <c r="M5" s="49" t="s">
        <v>20</v>
      </c>
      <c r="N5" s="49" t="s">
        <v>19</v>
      </c>
      <c r="O5" s="49" t="s">
        <v>77</v>
      </c>
      <c r="P5" s="49" t="s">
        <v>20</v>
      </c>
      <c r="Q5" s="4"/>
      <c r="R5" s="9" t="s">
        <v>9</v>
      </c>
      <c r="S5" s="9" t="s">
        <v>11</v>
      </c>
      <c r="T5" s="9" t="s">
        <v>11</v>
      </c>
      <c r="U5" s="9" t="s">
        <v>11</v>
      </c>
      <c r="V5" s="9" t="s">
        <v>11</v>
      </c>
      <c r="W5" s="9" t="s">
        <v>19</v>
      </c>
    </row>
    <row r="6" spans="1:23" x14ac:dyDescent="0.3">
      <c r="A6" s="47" t="s">
        <v>61</v>
      </c>
      <c r="B6" s="50">
        <f>VALUE(D6*100/$K$3)</f>
        <v>120.345</v>
      </c>
      <c r="C6" s="50">
        <f>D6-B6</f>
        <v>3.6103499999999968</v>
      </c>
      <c r="D6" s="51">
        <f>R6+R6*$K$2/100</f>
        <v>123.95535</v>
      </c>
      <c r="E6" s="50">
        <f>VALUE(G6*100/$K$3)</f>
        <v>203.73899999999998</v>
      </c>
      <c r="F6" s="50">
        <f>VALUE(G6*$K$2/$K$3)</f>
        <v>6.1121699999999999</v>
      </c>
      <c r="G6" s="51">
        <f>S6+S6*$K$2/100</f>
        <v>209.85117</v>
      </c>
      <c r="H6" s="52">
        <f>VALUE(J6*100/$K$3)</f>
        <v>271.20000000000005</v>
      </c>
      <c r="I6" s="52">
        <f>VALUE(J6*$K$2/$K$3)</f>
        <v>8.136000000000001</v>
      </c>
      <c r="J6" s="51">
        <f>T6+T6*$K$2/100</f>
        <v>279.33600000000001</v>
      </c>
      <c r="K6" s="52">
        <f>VALUE(M6*100/$K$3)</f>
        <v>338.49150000000003</v>
      </c>
      <c r="L6" s="52">
        <f>VALUE(M6*$K$2/$K$3)</f>
        <v>10.154745000000002</v>
      </c>
      <c r="M6" s="51">
        <f>U6+U6*$K$2/100</f>
        <v>348.64624500000002</v>
      </c>
      <c r="N6" s="53">
        <f>VALUE(P6*100/$K$3)</f>
        <v>406.8</v>
      </c>
      <c r="O6" s="53">
        <f>VALUE(P6*$K$2/$K$3)</f>
        <v>12.204000000000002</v>
      </c>
      <c r="P6" s="51">
        <f>V6+V6*$K$2/100</f>
        <v>419.00400000000002</v>
      </c>
      <c r="Q6" s="5"/>
      <c r="R6" s="3">
        <f>W6*$S$1</f>
        <v>120.345</v>
      </c>
      <c r="S6" s="3">
        <f>W6*$S$2</f>
        <v>203.739</v>
      </c>
      <c r="T6" s="3">
        <f>W6*$U$1</f>
        <v>271.2</v>
      </c>
      <c r="U6" s="3">
        <f>W6*$U$2</f>
        <v>338.49150000000003</v>
      </c>
      <c r="V6" s="3">
        <f>W6*$W$1</f>
        <v>406.8</v>
      </c>
      <c r="W6" s="27">
        <f>W31*0.75</f>
        <v>339</v>
      </c>
    </row>
    <row r="7" spans="1:23" ht="12" customHeight="1" x14ac:dyDescent="0.3">
      <c r="A7" s="47" t="s">
        <v>63</v>
      </c>
      <c r="B7" s="50">
        <f t="shared" ref="B7:B28" si="0">VALUE(D7*100/$K$3)</f>
        <v>120.345</v>
      </c>
      <c r="C7" s="50">
        <f t="shared" ref="C7:C28" si="1">D7-B7</f>
        <v>3.6103499999999968</v>
      </c>
      <c r="D7" s="51">
        <f t="shared" ref="D7:D28" si="2">R7+R7*$K$2/100</f>
        <v>123.95535</v>
      </c>
      <c r="E7" s="50">
        <f t="shared" ref="E7:E28" si="3">VALUE(G7*100/$K$3)</f>
        <v>203.73899999999998</v>
      </c>
      <c r="F7" s="50">
        <f t="shared" ref="F7:F28" si="4">VALUE(G7*$K$2/$K$3)</f>
        <v>6.1121699999999999</v>
      </c>
      <c r="G7" s="51">
        <f t="shared" ref="G7:G28" si="5">S7+S7*$K$2/100</f>
        <v>209.85117</v>
      </c>
      <c r="H7" s="52">
        <f t="shared" ref="H7:H28" si="6">VALUE(J7*100/$K$3)</f>
        <v>271.20000000000005</v>
      </c>
      <c r="I7" s="52">
        <f t="shared" ref="I7:I28" si="7">VALUE(J7*$K$2/$K$3)</f>
        <v>8.136000000000001</v>
      </c>
      <c r="J7" s="51">
        <f t="shared" ref="J7:J28" si="8">T7+T7*$K$2/100</f>
        <v>279.33600000000001</v>
      </c>
      <c r="K7" s="52">
        <f t="shared" ref="K7:K28" si="9">VALUE(M7*100/$K$3)</f>
        <v>338.49150000000003</v>
      </c>
      <c r="L7" s="52">
        <f t="shared" ref="L7:L28" si="10">VALUE(M7*$K$2/$K$3)</f>
        <v>10.154745000000002</v>
      </c>
      <c r="M7" s="51">
        <f t="shared" ref="M7:M28" si="11">U7+U7*$K$2/100</f>
        <v>348.64624500000002</v>
      </c>
      <c r="N7" s="53">
        <f t="shared" ref="N7:N28" si="12">VALUE(P7*100/$K$3)</f>
        <v>406.8</v>
      </c>
      <c r="O7" s="53">
        <f t="shared" ref="O7:O28" si="13">VALUE(P7*$K$2/$K$3)</f>
        <v>12.204000000000002</v>
      </c>
      <c r="P7" s="51">
        <f t="shared" ref="P7:P28" si="14">V7+V7*$K$2/100</f>
        <v>419.00400000000002</v>
      </c>
      <c r="Q7" s="5"/>
      <c r="R7" s="3">
        <f t="shared" ref="R7:R28" si="15">W7*$S$1</f>
        <v>120.345</v>
      </c>
      <c r="S7" s="3">
        <f t="shared" ref="S7:S28" si="16">W7*$S$2</f>
        <v>203.739</v>
      </c>
      <c r="T7" s="3">
        <f t="shared" ref="T7:T28" si="17">W7*$U$1</f>
        <v>271.2</v>
      </c>
      <c r="U7" s="3">
        <f t="shared" ref="U7:U28" si="18">W7*$U$2</f>
        <v>338.49150000000003</v>
      </c>
      <c r="V7" s="3">
        <f t="shared" ref="V7:V28" si="19">W7*$W$1</f>
        <v>406.8</v>
      </c>
      <c r="W7" s="27">
        <f t="shared" ref="W7:W28" si="20">W32*0.75</f>
        <v>339</v>
      </c>
    </row>
    <row r="8" spans="1:23" ht="12" customHeight="1" x14ac:dyDescent="0.3">
      <c r="A8" s="47" t="s">
        <v>62</v>
      </c>
      <c r="B8" s="50">
        <f t="shared" si="0"/>
        <v>127.79999999999998</v>
      </c>
      <c r="C8" s="50">
        <f t="shared" si="1"/>
        <v>3.8340000000000032</v>
      </c>
      <c r="D8" s="51">
        <f t="shared" si="2"/>
        <v>131.63399999999999</v>
      </c>
      <c r="E8" s="50">
        <f t="shared" si="3"/>
        <v>216.35999999999999</v>
      </c>
      <c r="F8" s="50">
        <f t="shared" si="4"/>
        <v>6.4908000000000001</v>
      </c>
      <c r="G8" s="51">
        <f t="shared" si="5"/>
        <v>222.85079999999999</v>
      </c>
      <c r="H8" s="52">
        <f t="shared" si="6"/>
        <v>288</v>
      </c>
      <c r="I8" s="52">
        <f t="shared" si="7"/>
        <v>8.6399999999999988</v>
      </c>
      <c r="J8" s="51">
        <f t="shared" si="8"/>
        <v>296.64</v>
      </c>
      <c r="K8" s="52">
        <f t="shared" si="9"/>
        <v>359.46000000000004</v>
      </c>
      <c r="L8" s="52">
        <f t="shared" si="10"/>
        <v>10.783800000000001</v>
      </c>
      <c r="M8" s="51">
        <f t="shared" si="11"/>
        <v>370.24380000000002</v>
      </c>
      <c r="N8" s="53">
        <f t="shared" si="12"/>
        <v>432</v>
      </c>
      <c r="O8" s="53">
        <f t="shared" si="13"/>
        <v>12.959999999999999</v>
      </c>
      <c r="P8" s="51">
        <f t="shared" si="14"/>
        <v>444.96</v>
      </c>
      <c r="Q8" s="5"/>
      <c r="R8" s="3">
        <f t="shared" si="15"/>
        <v>127.8</v>
      </c>
      <c r="S8" s="3">
        <f t="shared" si="16"/>
        <v>216.35999999999999</v>
      </c>
      <c r="T8" s="3">
        <f t="shared" si="17"/>
        <v>288</v>
      </c>
      <c r="U8" s="3">
        <f t="shared" si="18"/>
        <v>359.46000000000004</v>
      </c>
      <c r="V8" s="3">
        <f t="shared" si="19"/>
        <v>432</v>
      </c>
      <c r="W8" s="27">
        <f t="shared" si="20"/>
        <v>360</v>
      </c>
    </row>
    <row r="9" spans="1:23" ht="12" customHeight="1" x14ac:dyDescent="0.3">
      <c r="A9" s="47" t="s">
        <v>64</v>
      </c>
      <c r="B9" s="50">
        <f t="shared" si="0"/>
        <v>127.79999999999998</v>
      </c>
      <c r="C9" s="50">
        <f t="shared" si="1"/>
        <v>3.8340000000000032</v>
      </c>
      <c r="D9" s="51">
        <f t="shared" si="2"/>
        <v>131.63399999999999</v>
      </c>
      <c r="E9" s="50">
        <f t="shared" si="3"/>
        <v>216.35999999999999</v>
      </c>
      <c r="F9" s="50">
        <f t="shared" si="4"/>
        <v>6.4908000000000001</v>
      </c>
      <c r="G9" s="51">
        <f t="shared" si="5"/>
        <v>222.85079999999999</v>
      </c>
      <c r="H9" s="52">
        <f t="shared" si="6"/>
        <v>288</v>
      </c>
      <c r="I9" s="52">
        <f t="shared" si="7"/>
        <v>8.6399999999999988</v>
      </c>
      <c r="J9" s="51">
        <f t="shared" si="8"/>
        <v>296.64</v>
      </c>
      <c r="K9" s="52">
        <f t="shared" si="9"/>
        <v>359.46000000000004</v>
      </c>
      <c r="L9" s="52">
        <f t="shared" si="10"/>
        <v>10.783800000000001</v>
      </c>
      <c r="M9" s="51">
        <f t="shared" si="11"/>
        <v>370.24380000000002</v>
      </c>
      <c r="N9" s="53">
        <f t="shared" si="12"/>
        <v>432</v>
      </c>
      <c r="O9" s="53">
        <f t="shared" si="13"/>
        <v>12.959999999999999</v>
      </c>
      <c r="P9" s="51">
        <f t="shared" si="14"/>
        <v>444.96</v>
      </c>
      <c r="Q9" s="5"/>
      <c r="R9" s="3">
        <f t="shared" si="15"/>
        <v>127.8</v>
      </c>
      <c r="S9" s="3">
        <f t="shared" si="16"/>
        <v>216.35999999999999</v>
      </c>
      <c r="T9" s="3">
        <f t="shared" si="17"/>
        <v>288</v>
      </c>
      <c r="U9" s="3">
        <f t="shared" si="18"/>
        <v>359.46000000000004</v>
      </c>
      <c r="V9" s="3">
        <f t="shared" si="19"/>
        <v>432</v>
      </c>
      <c r="W9" s="27">
        <f t="shared" si="20"/>
        <v>360</v>
      </c>
    </row>
    <row r="10" spans="1:23" x14ac:dyDescent="0.3">
      <c r="A10" s="47" t="s">
        <v>65</v>
      </c>
      <c r="B10" s="50">
        <f t="shared" si="0"/>
        <v>202.35</v>
      </c>
      <c r="C10" s="50">
        <f t="shared" si="1"/>
        <v>6.0705000000000098</v>
      </c>
      <c r="D10" s="51">
        <f t="shared" si="2"/>
        <v>208.4205</v>
      </c>
      <c r="E10" s="50">
        <f t="shared" si="3"/>
        <v>342.57</v>
      </c>
      <c r="F10" s="50">
        <f t="shared" si="4"/>
        <v>10.277100000000001</v>
      </c>
      <c r="G10" s="51">
        <f t="shared" si="5"/>
        <v>352.84710000000001</v>
      </c>
      <c r="H10" s="52">
        <f t="shared" si="6"/>
        <v>456</v>
      </c>
      <c r="I10" s="52">
        <f t="shared" si="7"/>
        <v>13.68</v>
      </c>
      <c r="J10" s="51">
        <f t="shared" si="8"/>
        <v>469.68</v>
      </c>
      <c r="K10" s="52">
        <f t="shared" si="9"/>
        <v>569.14499999999998</v>
      </c>
      <c r="L10" s="52">
        <f t="shared" si="10"/>
        <v>17.074349999999999</v>
      </c>
      <c r="M10" s="51">
        <f t="shared" si="11"/>
        <v>586.21934999999996</v>
      </c>
      <c r="N10" s="53">
        <f t="shared" si="12"/>
        <v>684</v>
      </c>
      <c r="O10" s="53">
        <f t="shared" si="13"/>
        <v>20.52</v>
      </c>
      <c r="P10" s="51">
        <f t="shared" si="14"/>
        <v>704.52</v>
      </c>
      <c r="Q10" s="5"/>
      <c r="R10" s="3">
        <f t="shared" si="15"/>
        <v>202.35</v>
      </c>
      <c r="S10" s="3">
        <f t="shared" si="16"/>
        <v>342.57</v>
      </c>
      <c r="T10" s="3">
        <f t="shared" si="17"/>
        <v>456</v>
      </c>
      <c r="U10" s="3">
        <f t="shared" si="18"/>
        <v>569.14499999999998</v>
      </c>
      <c r="V10" s="3">
        <f t="shared" si="19"/>
        <v>684</v>
      </c>
      <c r="W10" s="27">
        <f t="shared" si="20"/>
        <v>570</v>
      </c>
    </row>
    <row r="11" spans="1:23" ht="13.5" customHeight="1" x14ac:dyDescent="0.3">
      <c r="A11" s="47" t="s">
        <v>66</v>
      </c>
      <c r="B11" s="50">
        <f t="shared" si="0"/>
        <v>202.35</v>
      </c>
      <c r="C11" s="50">
        <f t="shared" si="1"/>
        <v>6.0705000000000098</v>
      </c>
      <c r="D11" s="51">
        <f t="shared" si="2"/>
        <v>208.4205</v>
      </c>
      <c r="E11" s="50">
        <f t="shared" si="3"/>
        <v>342.57</v>
      </c>
      <c r="F11" s="50">
        <f t="shared" si="4"/>
        <v>10.277100000000001</v>
      </c>
      <c r="G11" s="51">
        <f t="shared" si="5"/>
        <v>352.84710000000001</v>
      </c>
      <c r="H11" s="52">
        <f t="shared" si="6"/>
        <v>456</v>
      </c>
      <c r="I11" s="52">
        <f t="shared" si="7"/>
        <v>13.68</v>
      </c>
      <c r="J11" s="51">
        <f t="shared" si="8"/>
        <v>469.68</v>
      </c>
      <c r="K11" s="52">
        <f t="shared" si="9"/>
        <v>569.14499999999998</v>
      </c>
      <c r="L11" s="52">
        <f t="shared" si="10"/>
        <v>17.074349999999999</v>
      </c>
      <c r="M11" s="51">
        <f t="shared" si="11"/>
        <v>586.21934999999996</v>
      </c>
      <c r="N11" s="53">
        <f t="shared" si="12"/>
        <v>684</v>
      </c>
      <c r="O11" s="53">
        <f t="shared" si="13"/>
        <v>20.52</v>
      </c>
      <c r="P11" s="51">
        <f t="shared" si="14"/>
        <v>704.52</v>
      </c>
      <c r="Q11" s="5"/>
      <c r="R11" s="3">
        <f t="shared" si="15"/>
        <v>202.35</v>
      </c>
      <c r="S11" s="3">
        <f t="shared" si="16"/>
        <v>342.57</v>
      </c>
      <c r="T11" s="3">
        <f t="shared" si="17"/>
        <v>456</v>
      </c>
      <c r="U11" s="3">
        <f t="shared" si="18"/>
        <v>569.14499999999998</v>
      </c>
      <c r="V11" s="3">
        <f t="shared" si="19"/>
        <v>684</v>
      </c>
      <c r="W11" s="27">
        <f t="shared" si="20"/>
        <v>570</v>
      </c>
    </row>
    <row r="12" spans="1:23" x14ac:dyDescent="0.3">
      <c r="A12" s="47" t="s">
        <v>68</v>
      </c>
      <c r="B12" s="50">
        <f t="shared" si="0"/>
        <v>202.35</v>
      </c>
      <c r="C12" s="50">
        <f t="shared" si="1"/>
        <v>6.0705000000000098</v>
      </c>
      <c r="D12" s="51">
        <f t="shared" si="2"/>
        <v>208.4205</v>
      </c>
      <c r="E12" s="50">
        <f t="shared" si="3"/>
        <v>342.57</v>
      </c>
      <c r="F12" s="50">
        <f t="shared" si="4"/>
        <v>10.277100000000001</v>
      </c>
      <c r="G12" s="51">
        <f t="shared" si="5"/>
        <v>352.84710000000001</v>
      </c>
      <c r="H12" s="52">
        <f t="shared" si="6"/>
        <v>456</v>
      </c>
      <c r="I12" s="52">
        <f t="shared" si="7"/>
        <v>13.68</v>
      </c>
      <c r="J12" s="51">
        <f t="shared" si="8"/>
        <v>469.68</v>
      </c>
      <c r="K12" s="52">
        <f t="shared" si="9"/>
        <v>569.14499999999998</v>
      </c>
      <c r="L12" s="52">
        <f t="shared" si="10"/>
        <v>17.074349999999999</v>
      </c>
      <c r="M12" s="51">
        <f t="shared" si="11"/>
        <v>586.21934999999996</v>
      </c>
      <c r="N12" s="53">
        <f t="shared" si="12"/>
        <v>684</v>
      </c>
      <c r="O12" s="53">
        <f t="shared" si="13"/>
        <v>20.52</v>
      </c>
      <c r="P12" s="51">
        <f t="shared" si="14"/>
        <v>704.52</v>
      </c>
      <c r="Q12" s="5"/>
      <c r="R12" s="3">
        <f t="shared" si="15"/>
        <v>202.35</v>
      </c>
      <c r="S12" s="3">
        <f t="shared" si="16"/>
        <v>342.57</v>
      </c>
      <c r="T12" s="3">
        <f t="shared" si="17"/>
        <v>456</v>
      </c>
      <c r="U12" s="3">
        <f t="shared" si="18"/>
        <v>569.14499999999998</v>
      </c>
      <c r="V12" s="3">
        <f t="shared" si="19"/>
        <v>684</v>
      </c>
      <c r="W12" s="27">
        <f t="shared" si="20"/>
        <v>570</v>
      </c>
    </row>
    <row r="13" spans="1:23" ht="12" customHeight="1" x14ac:dyDescent="0.3">
      <c r="A13" s="47" t="s">
        <v>67</v>
      </c>
      <c r="B13" s="50">
        <f t="shared" si="0"/>
        <v>266.25</v>
      </c>
      <c r="C13" s="50">
        <f t="shared" si="1"/>
        <v>7.9875000000000114</v>
      </c>
      <c r="D13" s="51">
        <f t="shared" si="2"/>
        <v>274.23750000000001</v>
      </c>
      <c r="E13" s="50">
        <f t="shared" si="3"/>
        <v>450.75</v>
      </c>
      <c r="F13" s="50">
        <f t="shared" si="4"/>
        <v>13.522499999999999</v>
      </c>
      <c r="G13" s="51">
        <f t="shared" si="5"/>
        <v>464.27249999999998</v>
      </c>
      <c r="H13" s="52">
        <f t="shared" si="6"/>
        <v>600</v>
      </c>
      <c r="I13" s="52">
        <f t="shared" si="7"/>
        <v>18</v>
      </c>
      <c r="J13" s="51">
        <f t="shared" si="8"/>
        <v>618</v>
      </c>
      <c r="K13" s="52">
        <f t="shared" si="9"/>
        <v>748.875</v>
      </c>
      <c r="L13" s="52">
        <f t="shared" si="10"/>
        <v>22.466249999999999</v>
      </c>
      <c r="M13" s="51">
        <f t="shared" si="11"/>
        <v>771.34124999999995</v>
      </c>
      <c r="N13" s="53">
        <f t="shared" si="12"/>
        <v>900</v>
      </c>
      <c r="O13" s="53">
        <f t="shared" si="13"/>
        <v>27</v>
      </c>
      <c r="P13" s="51">
        <f t="shared" si="14"/>
        <v>927</v>
      </c>
      <c r="Q13" s="5"/>
      <c r="R13" s="3">
        <f t="shared" si="15"/>
        <v>266.25</v>
      </c>
      <c r="S13" s="3">
        <f t="shared" si="16"/>
        <v>450.75</v>
      </c>
      <c r="T13" s="3">
        <f t="shared" si="17"/>
        <v>600</v>
      </c>
      <c r="U13" s="3">
        <f t="shared" si="18"/>
        <v>748.875</v>
      </c>
      <c r="V13" s="3">
        <f t="shared" si="19"/>
        <v>900</v>
      </c>
      <c r="W13" s="27">
        <f t="shared" si="20"/>
        <v>750</v>
      </c>
    </row>
    <row r="14" spans="1:23" x14ac:dyDescent="0.3">
      <c r="A14" s="47" t="s">
        <v>69</v>
      </c>
      <c r="B14" s="50">
        <f t="shared" si="0"/>
        <v>266.25</v>
      </c>
      <c r="C14" s="50">
        <f t="shared" si="1"/>
        <v>7.9875000000000114</v>
      </c>
      <c r="D14" s="51">
        <f t="shared" si="2"/>
        <v>274.23750000000001</v>
      </c>
      <c r="E14" s="50">
        <f t="shared" si="3"/>
        <v>450.75</v>
      </c>
      <c r="F14" s="50">
        <f t="shared" si="4"/>
        <v>13.522499999999999</v>
      </c>
      <c r="G14" s="51">
        <f t="shared" si="5"/>
        <v>464.27249999999998</v>
      </c>
      <c r="H14" s="52">
        <f t="shared" si="6"/>
        <v>600</v>
      </c>
      <c r="I14" s="52">
        <f t="shared" si="7"/>
        <v>18</v>
      </c>
      <c r="J14" s="51">
        <f t="shared" si="8"/>
        <v>618</v>
      </c>
      <c r="K14" s="52">
        <f t="shared" si="9"/>
        <v>748.875</v>
      </c>
      <c r="L14" s="52">
        <f t="shared" si="10"/>
        <v>22.466249999999999</v>
      </c>
      <c r="M14" s="51">
        <f t="shared" si="11"/>
        <v>771.34124999999995</v>
      </c>
      <c r="N14" s="53">
        <f t="shared" si="12"/>
        <v>900</v>
      </c>
      <c r="O14" s="53">
        <f t="shared" si="13"/>
        <v>27</v>
      </c>
      <c r="P14" s="51">
        <f t="shared" si="14"/>
        <v>927</v>
      </c>
      <c r="Q14" s="5"/>
      <c r="R14" s="3">
        <f t="shared" si="15"/>
        <v>266.25</v>
      </c>
      <c r="S14" s="3">
        <f t="shared" si="16"/>
        <v>450.75</v>
      </c>
      <c r="T14" s="3">
        <f t="shared" si="17"/>
        <v>600</v>
      </c>
      <c r="U14" s="3">
        <f t="shared" si="18"/>
        <v>748.875</v>
      </c>
      <c r="V14" s="3">
        <f t="shared" si="19"/>
        <v>900</v>
      </c>
      <c r="W14" s="27">
        <f t="shared" si="20"/>
        <v>750</v>
      </c>
    </row>
    <row r="15" spans="1:23" ht="11.25" customHeight="1" x14ac:dyDescent="0.3">
      <c r="A15" s="47" t="s">
        <v>70</v>
      </c>
      <c r="B15" s="50">
        <f t="shared" si="0"/>
        <v>146.4375</v>
      </c>
      <c r="C15" s="50">
        <f t="shared" si="1"/>
        <v>4.3931249999999977</v>
      </c>
      <c r="D15" s="51">
        <f t="shared" si="2"/>
        <v>150.830625</v>
      </c>
      <c r="E15" s="50">
        <f t="shared" si="3"/>
        <v>247.91249999999999</v>
      </c>
      <c r="F15" s="50">
        <f t="shared" si="4"/>
        <v>7.4373750000000003</v>
      </c>
      <c r="G15" s="51">
        <f t="shared" si="5"/>
        <v>255.349875</v>
      </c>
      <c r="H15" s="52">
        <f t="shared" si="6"/>
        <v>330</v>
      </c>
      <c r="I15" s="52">
        <f t="shared" si="7"/>
        <v>9.8999999999999986</v>
      </c>
      <c r="J15" s="51">
        <f t="shared" si="8"/>
        <v>339.9</v>
      </c>
      <c r="K15" s="52">
        <f t="shared" si="9"/>
        <v>411.88125000000002</v>
      </c>
      <c r="L15" s="52">
        <f t="shared" si="10"/>
        <v>12.356437500000002</v>
      </c>
      <c r="M15" s="51">
        <f t="shared" si="11"/>
        <v>424.23768750000005</v>
      </c>
      <c r="N15" s="53">
        <f t="shared" si="12"/>
        <v>495</v>
      </c>
      <c r="O15" s="53">
        <f t="shared" si="13"/>
        <v>14.850000000000001</v>
      </c>
      <c r="P15" s="51">
        <f t="shared" si="14"/>
        <v>509.85</v>
      </c>
      <c r="Q15" s="5"/>
      <c r="R15" s="3">
        <f t="shared" si="15"/>
        <v>146.4375</v>
      </c>
      <c r="S15" s="3">
        <f t="shared" si="16"/>
        <v>247.91249999999999</v>
      </c>
      <c r="T15" s="3">
        <f t="shared" si="17"/>
        <v>330</v>
      </c>
      <c r="U15" s="3">
        <f t="shared" si="18"/>
        <v>411.88125000000002</v>
      </c>
      <c r="V15" s="3">
        <f t="shared" si="19"/>
        <v>495</v>
      </c>
      <c r="W15" s="27">
        <f t="shared" si="20"/>
        <v>412.5</v>
      </c>
    </row>
    <row r="16" spans="1:23" x14ac:dyDescent="0.3">
      <c r="A16" s="47" t="s">
        <v>71</v>
      </c>
      <c r="B16" s="50">
        <f t="shared" si="0"/>
        <v>146.4375</v>
      </c>
      <c r="C16" s="50">
        <f t="shared" si="1"/>
        <v>4.3931249999999977</v>
      </c>
      <c r="D16" s="51">
        <f t="shared" si="2"/>
        <v>150.830625</v>
      </c>
      <c r="E16" s="50">
        <f t="shared" si="3"/>
        <v>247.91249999999999</v>
      </c>
      <c r="F16" s="50">
        <f t="shared" si="4"/>
        <v>7.4373750000000003</v>
      </c>
      <c r="G16" s="51">
        <f t="shared" si="5"/>
        <v>255.349875</v>
      </c>
      <c r="H16" s="52">
        <f t="shared" si="6"/>
        <v>330</v>
      </c>
      <c r="I16" s="52">
        <f t="shared" si="7"/>
        <v>9.8999999999999986</v>
      </c>
      <c r="J16" s="51">
        <f t="shared" si="8"/>
        <v>339.9</v>
      </c>
      <c r="K16" s="52">
        <f t="shared" si="9"/>
        <v>411.88125000000002</v>
      </c>
      <c r="L16" s="52">
        <f t="shared" si="10"/>
        <v>12.356437500000002</v>
      </c>
      <c r="M16" s="51">
        <f t="shared" si="11"/>
        <v>424.23768750000005</v>
      </c>
      <c r="N16" s="53">
        <f t="shared" si="12"/>
        <v>495</v>
      </c>
      <c r="O16" s="53">
        <f t="shared" si="13"/>
        <v>14.850000000000001</v>
      </c>
      <c r="P16" s="51">
        <f t="shared" si="14"/>
        <v>509.85</v>
      </c>
      <c r="Q16" s="5"/>
      <c r="R16" s="3">
        <f t="shared" si="15"/>
        <v>146.4375</v>
      </c>
      <c r="S16" s="3">
        <f t="shared" si="16"/>
        <v>247.91249999999999</v>
      </c>
      <c r="T16" s="3">
        <f t="shared" si="17"/>
        <v>330</v>
      </c>
      <c r="U16" s="3">
        <f t="shared" si="18"/>
        <v>411.88125000000002</v>
      </c>
      <c r="V16" s="3">
        <f t="shared" si="19"/>
        <v>495</v>
      </c>
      <c r="W16" s="27">
        <f t="shared" si="20"/>
        <v>412.5</v>
      </c>
    </row>
    <row r="17" spans="1:23" ht="11.25" customHeight="1" x14ac:dyDescent="0.3">
      <c r="A17" s="47" t="s">
        <v>72</v>
      </c>
      <c r="B17" s="50">
        <f t="shared" si="0"/>
        <v>146.4375</v>
      </c>
      <c r="C17" s="50">
        <f t="shared" si="1"/>
        <v>4.3931249999999977</v>
      </c>
      <c r="D17" s="51">
        <f t="shared" si="2"/>
        <v>150.830625</v>
      </c>
      <c r="E17" s="50">
        <f t="shared" si="3"/>
        <v>247.91249999999999</v>
      </c>
      <c r="F17" s="50">
        <f t="shared" si="4"/>
        <v>7.4373750000000003</v>
      </c>
      <c r="G17" s="51">
        <f t="shared" si="5"/>
        <v>255.349875</v>
      </c>
      <c r="H17" s="52">
        <f t="shared" si="6"/>
        <v>330</v>
      </c>
      <c r="I17" s="52">
        <f t="shared" si="7"/>
        <v>9.8999999999999986</v>
      </c>
      <c r="J17" s="51">
        <f t="shared" si="8"/>
        <v>339.9</v>
      </c>
      <c r="K17" s="52">
        <f t="shared" si="9"/>
        <v>411.88125000000002</v>
      </c>
      <c r="L17" s="52">
        <f t="shared" si="10"/>
        <v>12.356437500000002</v>
      </c>
      <c r="M17" s="51">
        <f t="shared" si="11"/>
        <v>424.23768750000005</v>
      </c>
      <c r="N17" s="53">
        <f t="shared" si="12"/>
        <v>495</v>
      </c>
      <c r="O17" s="53">
        <f t="shared" si="13"/>
        <v>14.850000000000001</v>
      </c>
      <c r="P17" s="51">
        <f t="shared" si="14"/>
        <v>509.85</v>
      </c>
      <c r="Q17" s="5"/>
      <c r="R17" s="3">
        <f t="shared" si="15"/>
        <v>146.4375</v>
      </c>
      <c r="S17" s="3">
        <f t="shared" si="16"/>
        <v>247.91249999999999</v>
      </c>
      <c r="T17" s="3">
        <f t="shared" si="17"/>
        <v>330</v>
      </c>
      <c r="U17" s="3">
        <f t="shared" si="18"/>
        <v>411.88125000000002</v>
      </c>
      <c r="V17" s="3">
        <f t="shared" si="19"/>
        <v>495</v>
      </c>
      <c r="W17" s="27">
        <f t="shared" si="20"/>
        <v>412.5</v>
      </c>
    </row>
    <row r="18" spans="1:23" x14ac:dyDescent="0.3">
      <c r="A18" s="47" t="s">
        <v>73</v>
      </c>
      <c r="B18" s="50">
        <f t="shared" si="0"/>
        <v>159.75</v>
      </c>
      <c r="C18" s="50">
        <f t="shared" si="1"/>
        <v>4.7924999999999898</v>
      </c>
      <c r="D18" s="51">
        <f t="shared" si="2"/>
        <v>164.54249999999999</v>
      </c>
      <c r="E18" s="50">
        <f t="shared" si="3"/>
        <v>270.45</v>
      </c>
      <c r="F18" s="50">
        <f t="shared" si="4"/>
        <v>8.1135000000000002</v>
      </c>
      <c r="G18" s="51">
        <f t="shared" si="5"/>
        <v>278.56349999999998</v>
      </c>
      <c r="H18" s="52">
        <f t="shared" si="6"/>
        <v>360</v>
      </c>
      <c r="I18" s="52">
        <f t="shared" si="7"/>
        <v>10.8</v>
      </c>
      <c r="J18" s="51">
        <f t="shared" si="8"/>
        <v>370.8</v>
      </c>
      <c r="K18" s="52">
        <f t="shared" si="9"/>
        <v>449.32500000000005</v>
      </c>
      <c r="L18" s="52">
        <f t="shared" si="10"/>
        <v>13.479750000000003</v>
      </c>
      <c r="M18" s="51">
        <f t="shared" si="11"/>
        <v>462.80475000000007</v>
      </c>
      <c r="N18" s="53">
        <f t="shared" si="12"/>
        <v>540.00000000000011</v>
      </c>
      <c r="O18" s="53">
        <f t="shared" si="13"/>
        <v>16.200000000000003</v>
      </c>
      <c r="P18" s="51">
        <f t="shared" si="14"/>
        <v>556.20000000000005</v>
      </c>
      <c r="Q18" s="5"/>
      <c r="R18" s="3">
        <f t="shared" si="15"/>
        <v>159.75</v>
      </c>
      <c r="S18" s="3">
        <f t="shared" si="16"/>
        <v>270.45</v>
      </c>
      <c r="T18" s="3">
        <f t="shared" si="17"/>
        <v>360</v>
      </c>
      <c r="U18" s="3">
        <f t="shared" si="18"/>
        <v>449.32500000000005</v>
      </c>
      <c r="V18" s="3">
        <f t="shared" si="19"/>
        <v>540</v>
      </c>
      <c r="W18" s="27">
        <f t="shared" si="20"/>
        <v>450</v>
      </c>
    </row>
    <row r="19" spans="1:23" x14ac:dyDescent="0.3">
      <c r="A19" s="47" t="s">
        <v>28</v>
      </c>
      <c r="B19" s="50">
        <f t="shared" si="0"/>
        <v>106.5</v>
      </c>
      <c r="C19" s="50">
        <f t="shared" si="1"/>
        <v>3.1949999999999932</v>
      </c>
      <c r="D19" s="51">
        <f t="shared" si="2"/>
        <v>109.69499999999999</v>
      </c>
      <c r="E19" s="50">
        <f t="shared" si="3"/>
        <v>180.29999999999998</v>
      </c>
      <c r="F19" s="50">
        <f t="shared" si="4"/>
        <v>5.4089999999999998</v>
      </c>
      <c r="G19" s="51">
        <f t="shared" si="5"/>
        <v>185.70899999999997</v>
      </c>
      <c r="H19" s="52">
        <f t="shared" si="6"/>
        <v>240</v>
      </c>
      <c r="I19" s="52">
        <f t="shared" si="7"/>
        <v>7.1999999999999993</v>
      </c>
      <c r="J19" s="51">
        <f t="shared" si="8"/>
        <v>247.2</v>
      </c>
      <c r="K19" s="52">
        <f t="shared" si="9"/>
        <v>299.54999999999995</v>
      </c>
      <c r="L19" s="52">
        <f t="shared" si="10"/>
        <v>8.9864999999999995</v>
      </c>
      <c r="M19" s="51">
        <f t="shared" si="11"/>
        <v>308.53649999999999</v>
      </c>
      <c r="N19" s="53">
        <f t="shared" si="12"/>
        <v>360</v>
      </c>
      <c r="O19" s="53">
        <f t="shared" si="13"/>
        <v>10.8</v>
      </c>
      <c r="P19" s="51">
        <f t="shared" si="14"/>
        <v>370.8</v>
      </c>
      <c r="Q19" s="5"/>
      <c r="R19" s="3">
        <f t="shared" si="15"/>
        <v>106.5</v>
      </c>
      <c r="S19" s="3">
        <f t="shared" si="16"/>
        <v>180.29999999999998</v>
      </c>
      <c r="T19" s="3">
        <f t="shared" si="17"/>
        <v>240</v>
      </c>
      <c r="U19" s="3">
        <f t="shared" si="18"/>
        <v>299.55</v>
      </c>
      <c r="V19" s="3">
        <f t="shared" si="19"/>
        <v>360</v>
      </c>
      <c r="W19" s="27">
        <f t="shared" si="20"/>
        <v>300</v>
      </c>
    </row>
    <row r="20" spans="1:23" x14ac:dyDescent="0.3">
      <c r="A20" s="47" t="s">
        <v>29</v>
      </c>
      <c r="B20" s="50">
        <f t="shared" si="0"/>
        <v>79.875</v>
      </c>
      <c r="C20" s="50">
        <f t="shared" si="1"/>
        <v>2.3962499999999949</v>
      </c>
      <c r="D20" s="51">
        <f t="shared" si="2"/>
        <v>82.271249999999995</v>
      </c>
      <c r="E20" s="50">
        <f t="shared" si="3"/>
        <v>135.22499999999999</v>
      </c>
      <c r="F20" s="50">
        <f t="shared" si="4"/>
        <v>4.0567500000000001</v>
      </c>
      <c r="G20" s="51">
        <f t="shared" si="5"/>
        <v>139.28174999999999</v>
      </c>
      <c r="H20" s="52">
        <f t="shared" si="6"/>
        <v>180</v>
      </c>
      <c r="I20" s="52">
        <f t="shared" si="7"/>
        <v>5.4</v>
      </c>
      <c r="J20" s="51">
        <f t="shared" si="8"/>
        <v>185.4</v>
      </c>
      <c r="K20" s="52">
        <f t="shared" si="9"/>
        <v>224.66250000000002</v>
      </c>
      <c r="L20" s="52">
        <f t="shared" si="10"/>
        <v>6.7398750000000014</v>
      </c>
      <c r="M20" s="51">
        <f t="shared" si="11"/>
        <v>231.40237500000003</v>
      </c>
      <c r="N20" s="53">
        <f t="shared" si="12"/>
        <v>270.00000000000006</v>
      </c>
      <c r="O20" s="53">
        <f t="shared" si="13"/>
        <v>8.1000000000000014</v>
      </c>
      <c r="P20" s="51">
        <f t="shared" si="14"/>
        <v>278.10000000000002</v>
      </c>
      <c r="Q20" s="5"/>
      <c r="R20" s="3">
        <f t="shared" si="15"/>
        <v>79.875</v>
      </c>
      <c r="S20" s="3">
        <f t="shared" si="16"/>
        <v>135.22499999999999</v>
      </c>
      <c r="T20" s="3">
        <f t="shared" si="17"/>
        <v>180</v>
      </c>
      <c r="U20" s="3">
        <f t="shared" si="18"/>
        <v>224.66250000000002</v>
      </c>
      <c r="V20" s="3">
        <f t="shared" si="19"/>
        <v>270</v>
      </c>
      <c r="W20" s="27">
        <f t="shared" si="20"/>
        <v>225</v>
      </c>
    </row>
    <row r="21" spans="1:23" x14ac:dyDescent="0.3">
      <c r="A21" s="47" t="s">
        <v>30</v>
      </c>
      <c r="B21" s="50">
        <f t="shared" si="0"/>
        <v>59.90625</v>
      </c>
      <c r="C21" s="50">
        <f t="shared" si="1"/>
        <v>1.7971874999999997</v>
      </c>
      <c r="D21" s="51">
        <f t="shared" si="2"/>
        <v>61.7034375</v>
      </c>
      <c r="E21" s="50">
        <f t="shared" si="3"/>
        <v>101.41875</v>
      </c>
      <c r="F21" s="50">
        <f t="shared" si="4"/>
        <v>3.0425624999999998</v>
      </c>
      <c r="G21" s="51">
        <f t="shared" si="5"/>
        <v>104.46131250000001</v>
      </c>
      <c r="H21" s="52">
        <f t="shared" si="6"/>
        <v>135.00000000000003</v>
      </c>
      <c r="I21" s="52">
        <f t="shared" si="7"/>
        <v>4.0500000000000007</v>
      </c>
      <c r="J21" s="51">
        <f t="shared" si="8"/>
        <v>139.05000000000001</v>
      </c>
      <c r="K21" s="52">
        <f t="shared" si="9"/>
        <v>168.49687500000002</v>
      </c>
      <c r="L21" s="52">
        <f t="shared" si="10"/>
        <v>5.0549062500000002</v>
      </c>
      <c r="M21" s="51">
        <f t="shared" si="11"/>
        <v>173.55178125</v>
      </c>
      <c r="N21" s="53">
        <f t="shared" si="12"/>
        <v>202.5</v>
      </c>
      <c r="O21" s="53">
        <f t="shared" si="13"/>
        <v>6.0749999999999993</v>
      </c>
      <c r="P21" s="51">
        <f t="shared" si="14"/>
        <v>208.57499999999999</v>
      </c>
      <c r="Q21" s="5"/>
      <c r="R21" s="3">
        <f t="shared" si="15"/>
        <v>59.90625</v>
      </c>
      <c r="S21" s="3">
        <f t="shared" si="16"/>
        <v>101.41875</v>
      </c>
      <c r="T21" s="3">
        <f t="shared" si="17"/>
        <v>135</v>
      </c>
      <c r="U21" s="3">
        <f t="shared" si="18"/>
        <v>168.49687500000002</v>
      </c>
      <c r="V21" s="3">
        <f t="shared" si="19"/>
        <v>202.5</v>
      </c>
      <c r="W21" s="27">
        <f t="shared" si="20"/>
        <v>168.75</v>
      </c>
    </row>
    <row r="22" spans="1:23" x14ac:dyDescent="0.3">
      <c r="A22" s="47" t="s">
        <v>74</v>
      </c>
      <c r="B22" s="50">
        <f t="shared" si="0"/>
        <v>199.6875</v>
      </c>
      <c r="C22" s="50">
        <f t="shared" si="1"/>
        <v>5.9906249999999943</v>
      </c>
      <c r="D22" s="51">
        <f t="shared" si="2"/>
        <v>205.67812499999999</v>
      </c>
      <c r="E22" s="50">
        <f t="shared" si="3"/>
        <v>338.0625</v>
      </c>
      <c r="F22" s="50">
        <f t="shared" si="4"/>
        <v>10.141875000000001</v>
      </c>
      <c r="G22" s="51">
        <f t="shared" si="5"/>
        <v>348.20437500000003</v>
      </c>
      <c r="H22" s="52">
        <f t="shared" si="6"/>
        <v>450</v>
      </c>
      <c r="I22" s="52">
        <f t="shared" si="7"/>
        <v>13.5</v>
      </c>
      <c r="J22" s="51">
        <f t="shared" si="8"/>
        <v>463.5</v>
      </c>
      <c r="K22" s="52">
        <f t="shared" si="9"/>
        <v>561.65624999999989</v>
      </c>
      <c r="L22" s="52">
        <f t="shared" si="10"/>
        <v>16.849687499999998</v>
      </c>
      <c r="M22" s="51">
        <f t="shared" si="11"/>
        <v>578.50593749999996</v>
      </c>
      <c r="N22" s="53">
        <f t="shared" si="12"/>
        <v>675</v>
      </c>
      <c r="O22" s="53">
        <f t="shared" si="13"/>
        <v>20.25</v>
      </c>
      <c r="P22" s="51">
        <f t="shared" si="14"/>
        <v>695.25</v>
      </c>
      <c r="Q22" s="5"/>
      <c r="R22" s="3">
        <f t="shared" si="15"/>
        <v>199.6875</v>
      </c>
      <c r="S22" s="3">
        <f t="shared" si="16"/>
        <v>338.0625</v>
      </c>
      <c r="T22" s="3">
        <f t="shared" si="17"/>
        <v>450</v>
      </c>
      <c r="U22" s="3">
        <f t="shared" si="18"/>
        <v>561.65625</v>
      </c>
      <c r="V22" s="3">
        <f t="shared" si="19"/>
        <v>675</v>
      </c>
      <c r="W22" s="27">
        <f t="shared" si="20"/>
        <v>562.5</v>
      </c>
    </row>
    <row r="23" spans="1:23" x14ac:dyDescent="0.3">
      <c r="A23" s="47" t="s">
        <v>31</v>
      </c>
      <c r="B23" s="50">
        <f t="shared" si="0"/>
        <v>213</v>
      </c>
      <c r="C23" s="50">
        <f t="shared" si="1"/>
        <v>6.3899999999999864</v>
      </c>
      <c r="D23" s="51">
        <f t="shared" si="2"/>
        <v>219.39</v>
      </c>
      <c r="E23" s="50">
        <f t="shared" si="3"/>
        <v>360.59999999999997</v>
      </c>
      <c r="F23" s="50">
        <f t="shared" si="4"/>
        <v>10.818</v>
      </c>
      <c r="G23" s="51">
        <f t="shared" si="5"/>
        <v>371.41799999999995</v>
      </c>
      <c r="H23" s="52">
        <f t="shared" si="6"/>
        <v>480</v>
      </c>
      <c r="I23" s="52">
        <f t="shared" si="7"/>
        <v>14.399999999999999</v>
      </c>
      <c r="J23" s="51">
        <f t="shared" si="8"/>
        <v>494.4</v>
      </c>
      <c r="K23" s="52">
        <f t="shared" si="9"/>
        <v>599.09999999999991</v>
      </c>
      <c r="L23" s="52">
        <f t="shared" si="10"/>
        <v>17.972999999999999</v>
      </c>
      <c r="M23" s="51">
        <f t="shared" si="11"/>
        <v>617.07299999999998</v>
      </c>
      <c r="N23" s="53">
        <f t="shared" si="12"/>
        <v>720</v>
      </c>
      <c r="O23" s="53">
        <f t="shared" si="13"/>
        <v>21.6</v>
      </c>
      <c r="P23" s="51">
        <f t="shared" si="14"/>
        <v>741.6</v>
      </c>
      <c r="Q23" s="5"/>
      <c r="R23" s="3">
        <f t="shared" si="15"/>
        <v>213</v>
      </c>
      <c r="S23" s="3">
        <f t="shared" si="16"/>
        <v>360.59999999999997</v>
      </c>
      <c r="T23" s="3">
        <f t="shared" si="17"/>
        <v>480</v>
      </c>
      <c r="U23" s="3">
        <f t="shared" si="18"/>
        <v>599.1</v>
      </c>
      <c r="V23" s="3">
        <f t="shared" si="19"/>
        <v>720</v>
      </c>
      <c r="W23" s="27">
        <f t="shared" si="20"/>
        <v>600</v>
      </c>
    </row>
    <row r="24" spans="1:23" x14ac:dyDescent="0.3">
      <c r="A24" s="47" t="s">
        <v>76</v>
      </c>
      <c r="B24" s="50">
        <f t="shared" si="0"/>
        <v>109.16249999999999</v>
      </c>
      <c r="C24" s="50">
        <f t="shared" si="1"/>
        <v>3.2748749999999944</v>
      </c>
      <c r="D24" s="51">
        <f t="shared" si="2"/>
        <v>112.43737499999999</v>
      </c>
      <c r="E24" s="50">
        <f t="shared" si="3"/>
        <v>184.8075</v>
      </c>
      <c r="F24" s="50">
        <f t="shared" si="4"/>
        <v>5.5442250000000008</v>
      </c>
      <c r="G24" s="51">
        <f t="shared" si="5"/>
        <v>190.35172500000002</v>
      </c>
      <c r="H24" s="52">
        <f t="shared" si="6"/>
        <v>246</v>
      </c>
      <c r="I24" s="52">
        <f t="shared" si="7"/>
        <v>7.38</v>
      </c>
      <c r="J24" s="51">
        <f t="shared" si="8"/>
        <v>253.38</v>
      </c>
      <c r="K24" s="52">
        <f t="shared" si="9"/>
        <v>307.03874999999999</v>
      </c>
      <c r="L24" s="52">
        <f t="shared" si="10"/>
        <v>9.2111625000000004</v>
      </c>
      <c r="M24" s="51">
        <f t="shared" si="11"/>
        <v>316.24991249999999</v>
      </c>
      <c r="N24" s="53">
        <f t="shared" si="12"/>
        <v>369</v>
      </c>
      <c r="O24" s="53">
        <f t="shared" si="13"/>
        <v>11.07</v>
      </c>
      <c r="P24" s="51">
        <f t="shared" si="14"/>
        <v>380.07</v>
      </c>
      <c r="Q24" s="5"/>
      <c r="R24" s="3">
        <f t="shared" si="15"/>
        <v>109.16249999999999</v>
      </c>
      <c r="S24" s="3">
        <f t="shared" si="16"/>
        <v>184.8075</v>
      </c>
      <c r="T24" s="3">
        <f t="shared" si="17"/>
        <v>246</v>
      </c>
      <c r="U24" s="3">
        <f t="shared" si="18"/>
        <v>307.03874999999999</v>
      </c>
      <c r="V24" s="3">
        <f t="shared" si="19"/>
        <v>369</v>
      </c>
      <c r="W24" s="27">
        <f t="shared" si="20"/>
        <v>307.5</v>
      </c>
    </row>
    <row r="25" spans="1:23" x14ac:dyDescent="0.3">
      <c r="A25" s="47" t="s">
        <v>75</v>
      </c>
      <c r="B25" s="50">
        <f t="shared" si="0"/>
        <v>109.16249999999999</v>
      </c>
      <c r="C25" s="50">
        <f t="shared" si="1"/>
        <v>3.2748749999999944</v>
      </c>
      <c r="D25" s="51">
        <f t="shared" si="2"/>
        <v>112.43737499999999</v>
      </c>
      <c r="E25" s="50">
        <f t="shared" si="3"/>
        <v>184.8075</v>
      </c>
      <c r="F25" s="50">
        <f t="shared" si="4"/>
        <v>5.5442250000000008</v>
      </c>
      <c r="G25" s="51">
        <f t="shared" si="5"/>
        <v>190.35172500000002</v>
      </c>
      <c r="H25" s="52">
        <f t="shared" si="6"/>
        <v>246</v>
      </c>
      <c r="I25" s="52">
        <f t="shared" si="7"/>
        <v>7.38</v>
      </c>
      <c r="J25" s="51">
        <f t="shared" si="8"/>
        <v>253.38</v>
      </c>
      <c r="K25" s="52">
        <f t="shared" si="9"/>
        <v>307.03874999999999</v>
      </c>
      <c r="L25" s="52">
        <f t="shared" si="10"/>
        <v>9.2111625000000004</v>
      </c>
      <c r="M25" s="51">
        <f t="shared" si="11"/>
        <v>316.24991249999999</v>
      </c>
      <c r="N25" s="53">
        <f t="shared" si="12"/>
        <v>369</v>
      </c>
      <c r="O25" s="53">
        <f t="shared" si="13"/>
        <v>11.07</v>
      </c>
      <c r="P25" s="51">
        <f t="shared" si="14"/>
        <v>380.07</v>
      </c>
      <c r="Q25" s="5"/>
      <c r="R25" s="3">
        <f t="shared" si="15"/>
        <v>109.16249999999999</v>
      </c>
      <c r="S25" s="3">
        <f t="shared" si="16"/>
        <v>184.8075</v>
      </c>
      <c r="T25" s="3">
        <f t="shared" si="17"/>
        <v>246</v>
      </c>
      <c r="U25" s="3">
        <f t="shared" si="18"/>
        <v>307.03874999999999</v>
      </c>
      <c r="V25" s="3">
        <f t="shared" si="19"/>
        <v>369</v>
      </c>
      <c r="W25" s="27">
        <f t="shared" si="20"/>
        <v>307.5</v>
      </c>
    </row>
    <row r="26" spans="1:23" x14ac:dyDescent="0.3">
      <c r="A26" s="47" t="s">
        <v>56</v>
      </c>
      <c r="B26" s="50">
        <f t="shared" si="0"/>
        <v>119.8125</v>
      </c>
      <c r="C26" s="50">
        <f t="shared" si="1"/>
        <v>3.5943749999999994</v>
      </c>
      <c r="D26" s="51">
        <f t="shared" si="2"/>
        <v>123.406875</v>
      </c>
      <c r="E26" s="50">
        <f t="shared" si="3"/>
        <v>202.83750000000001</v>
      </c>
      <c r="F26" s="50">
        <f t="shared" si="4"/>
        <v>6.0851249999999997</v>
      </c>
      <c r="G26" s="51">
        <f t="shared" si="5"/>
        <v>208.92262500000001</v>
      </c>
      <c r="H26" s="52">
        <f t="shared" si="6"/>
        <v>270.00000000000006</v>
      </c>
      <c r="I26" s="52">
        <f t="shared" si="7"/>
        <v>8.1000000000000014</v>
      </c>
      <c r="J26" s="51">
        <f t="shared" si="8"/>
        <v>278.10000000000002</v>
      </c>
      <c r="K26" s="52">
        <f t="shared" si="9"/>
        <v>336.99375000000003</v>
      </c>
      <c r="L26" s="52">
        <f t="shared" si="10"/>
        <v>10.1098125</v>
      </c>
      <c r="M26" s="51">
        <f t="shared" si="11"/>
        <v>347.10356250000001</v>
      </c>
      <c r="N26" s="53">
        <f t="shared" si="12"/>
        <v>405</v>
      </c>
      <c r="O26" s="53">
        <f t="shared" si="13"/>
        <v>12.149999999999999</v>
      </c>
      <c r="P26" s="51">
        <f t="shared" si="14"/>
        <v>417.15</v>
      </c>
      <c r="Q26" s="5"/>
      <c r="R26" s="3">
        <f t="shared" si="15"/>
        <v>119.8125</v>
      </c>
      <c r="S26" s="3">
        <f t="shared" si="16"/>
        <v>202.83750000000001</v>
      </c>
      <c r="T26" s="3">
        <f t="shared" si="17"/>
        <v>270</v>
      </c>
      <c r="U26" s="3">
        <f t="shared" si="18"/>
        <v>336.99375000000003</v>
      </c>
      <c r="V26" s="3">
        <f t="shared" si="19"/>
        <v>405</v>
      </c>
      <c r="W26" s="27">
        <f t="shared" si="20"/>
        <v>337.5</v>
      </c>
    </row>
    <row r="27" spans="1:23" x14ac:dyDescent="0.3">
      <c r="A27" s="47" t="s">
        <v>57</v>
      </c>
      <c r="B27" s="50">
        <f t="shared" si="0"/>
        <v>133.125</v>
      </c>
      <c r="C27" s="50">
        <f t="shared" si="1"/>
        <v>3.9937500000000057</v>
      </c>
      <c r="D27" s="51">
        <f t="shared" si="2"/>
        <v>137.11875000000001</v>
      </c>
      <c r="E27" s="50">
        <f t="shared" si="3"/>
        <v>225.375</v>
      </c>
      <c r="F27" s="50">
        <f t="shared" si="4"/>
        <v>6.7612499999999995</v>
      </c>
      <c r="G27" s="51">
        <f t="shared" si="5"/>
        <v>232.13624999999999</v>
      </c>
      <c r="H27" s="52">
        <f t="shared" si="6"/>
        <v>300</v>
      </c>
      <c r="I27" s="52">
        <f t="shared" si="7"/>
        <v>9</v>
      </c>
      <c r="J27" s="51">
        <f t="shared" si="8"/>
        <v>309</v>
      </c>
      <c r="K27" s="52">
        <f t="shared" si="9"/>
        <v>374.4375</v>
      </c>
      <c r="L27" s="52">
        <f t="shared" si="10"/>
        <v>11.233124999999999</v>
      </c>
      <c r="M27" s="51">
        <f t="shared" si="11"/>
        <v>385.67062499999997</v>
      </c>
      <c r="N27" s="53">
        <f t="shared" si="12"/>
        <v>450</v>
      </c>
      <c r="O27" s="53">
        <f t="shared" si="13"/>
        <v>13.5</v>
      </c>
      <c r="P27" s="51">
        <f t="shared" si="14"/>
        <v>463.5</v>
      </c>
      <c r="Q27" s="5"/>
      <c r="R27" s="3">
        <f t="shared" si="15"/>
        <v>133.125</v>
      </c>
      <c r="S27" s="3">
        <f t="shared" si="16"/>
        <v>225.375</v>
      </c>
      <c r="T27" s="3">
        <f t="shared" si="17"/>
        <v>300</v>
      </c>
      <c r="U27" s="3">
        <f t="shared" si="18"/>
        <v>374.4375</v>
      </c>
      <c r="V27" s="3">
        <f t="shared" si="19"/>
        <v>450</v>
      </c>
      <c r="W27" s="27">
        <f t="shared" si="20"/>
        <v>375</v>
      </c>
    </row>
    <row r="28" spans="1:23" x14ac:dyDescent="0.3">
      <c r="A28" s="47" t="s">
        <v>58</v>
      </c>
      <c r="B28" s="50">
        <f t="shared" si="0"/>
        <v>213</v>
      </c>
      <c r="C28" s="50">
        <f t="shared" si="1"/>
        <v>6.3899999999999864</v>
      </c>
      <c r="D28" s="51">
        <f t="shared" si="2"/>
        <v>219.39</v>
      </c>
      <c r="E28" s="50">
        <f t="shared" si="3"/>
        <v>360.59999999999997</v>
      </c>
      <c r="F28" s="50">
        <f t="shared" si="4"/>
        <v>10.818</v>
      </c>
      <c r="G28" s="51">
        <f t="shared" si="5"/>
        <v>371.41799999999995</v>
      </c>
      <c r="H28" s="52">
        <f t="shared" si="6"/>
        <v>480</v>
      </c>
      <c r="I28" s="52">
        <f t="shared" si="7"/>
        <v>14.399999999999999</v>
      </c>
      <c r="J28" s="51">
        <f t="shared" si="8"/>
        <v>494.4</v>
      </c>
      <c r="K28" s="52">
        <f t="shared" si="9"/>
        <v>599.09999999999991</v>
      </c>
      <c r="L28" s="52">
        <f t="shared" si="10"/>
        <v>17.972999999999999</v>
      </c>
      <c r="M28" s="51">
        <f t="shared" si="11"/>
        <v>617.07299999999998</v>
      </c>
      <c r="N28" s="53">
        <f t="shared" si="12"/>
        <v>720</v>
      </c>
      <c r="O28" s="53">
        <f t="shared" si="13"/>
        <v>21.6</v>
      </c>
      <c r="P28" s="51">
        <f t="shared" si="14"/>
        <v>741.6</v>
      </c>
      <c r="Q28" s="5"/>
      <c r="R28" s="3">
        <f t="shared" si="15"/>
        <v>213</v>
      </c>
      <c r="S28" s="3">
        <f t="shared" si="16"/>
        <v>360.59999999999997</v>
      </c>
      <c r="T28" s="3">
        <f t="shared" si="17"/>
        <v>480</v>
      </c>
      <c r="U28" s="3">
        <f t="shared" si="18"/>
        <v>599.1</v>
      </c>
      <c r="V28" s="3">
        <f t="shared" si="19"/>
        <v>720</v>
      </c>
      <c r="W28" s="27">
        <f t="shared" si="20"/>
        <v>600</v>
      </c>
    </row>
    <row r="29" spans="1:23" ht="15.75" customHeight="1" x14ac:dyDescent="0.3">
      <c r="A29" s="11"/>
      <c r="B29" s="12"/>
      <c r="C29" s="12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 t="s">
        <v>5</v>
      </c>
      <c r="Q29" s="5" t="s">
        <v>5</v>
      </c>
      <c r="R29" s="3" t="s">
        <v>5</v>
      </c>
      <c r="S29" s="3" t="s">
        <v>5</v>
      </c>
      <c r="T29" s="3" t="s">
        <v>5</v>
      </c>
      <c r="U29" s="3" t="s">
        <v>5</v>
      </c>
      <c r="V29" s="3" t="s">
        <v>5</v>
      </c>
      <c r="W29" s="19" t="s">
        <v>5</v>
      </c>
    </row>
    <row r="30" spans="1:23" x14ac:dyDescent="0.3">
      <c r="A30" s="13" t="s">
        <v>21</v>
      </c>
      <c r="B30" s="14"/>
      <c r="C30" s="14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0" t="s">
        <v>5</v>
      </c>
      <c r="Q30" s="5"/>
      <c r="R30" s="3" t="s">
        <v>5</v>
      </c>
      <c r="S30" s="3" t="s">
        <v>5</v>
      </c>
      <c r="T30" s="3" t="s">
        <v>5</v>
      </c>
      <c r="U30" s="3" t="s">
        <v>5</v>
      </c>
      <c r="V30" s="3" t="s">
        <v>5</v>
      </c>
      <c r="W30" s="8"/>
    </row>
    <row r="31" spans="1:23" x14ac:dyDescent="0.3">
      <c r="A31" s="47" t="s">
        <v>61</v>
      </c>
      <c r="B31" s="50">
        <f>VALUE(D31*100/$K$3)</f>
        <v>160.45999999999998</v>
      </c>
      <c r="C31" s="50">
        <f>VALUE(D31*$K$2/$K$3)</f>
        <v>4.8137999999999996</v>
      </c>
      <c r="D31" s="51">
        <f>R31+R31*$K$2/100</f>
        <v>165.27379999999997</v>
      </c>
      <c r="E31" s="54">
        <f>VALUE(G31*100/$K$3)</f>
        <v>271.65199999999999</v>
      </c>
      <c r="F31" s="54">
        <f>VALUE(G31*$K$2/$K$3)</f>
        <v>8.1495599999999992</v>
      </c>
      <c r="G31" s="51">
        <f>S31+S31*$K$2/100</f>
        <v>279.80155999999999</v>
      </c>
      <c r="H31" s="50">
        <f>VALUE(J31*100/$K$3)</f>
        <v>361.6</v>
      </c>
      <c r="I31" s="50">
        <f>VALUE(J31*$K$2/$K$3)</f>
        <v>10.848000000000001</v>
      </c>
      <c r="J31" s="51">
        <f>T31+T31*$K$2/100</f>
        <v>372.44800000000004</v>
      </c>
      <c r="K31" s="53">
        <f>VALUE(M31*100/$K$3)</f>
        <v>451.32200000000006</v>
      </c>
      <c r="L31" s="53">
        <f>VALUE(M31*$K$2/$K$3)</f>
        <v>13.539660000000001</v>
      </c>
      <c r="M31" s="55">
        <f>U31+U31*$K$2/100</f>
        <v>464.86166000000003</v>
      </c>
      <c r="N31" s="53">
        <f>VALUE(P31*100/$K$3)</f>
        <v>542.40000000000009</v>
      </c>
      <c r="O31" s="53">
        <f>VALUE(P31*$K$2/$K$3)</f>
        <v>16.272000000000002</v>
      </c>
      <c r="P31" s="51">
        <f>V31+V31*$K$2/100</f>
        <v>558.67200000000003</v>
      </c>
      <c r="Q31" s="5"/>
      <c r="R31" s="3">
        <f>W31*$S$1</f>
        <v>160.45999999999998</v>
      </c>
      <c r="S31" s="3">
        <f>W31*$S$2</f>
        <v>271.65199999999999</v>
      </c>
      <c r="T31" s="3">
        <f>W31*$U$1</f>
        <v>361.6</v>
      </c>
      <c r="U31" s="3">
        <f>W31*$U$2</f>
        <v>451.322</v>
      </c>
      <c r="V31" s="3">
        <f>W31*$W$1</f>
        <v>542.4</v>
      </c>
      <c r="W31" s="27">
        <v>452</v>
      </c>
    </row>
    <row r="32" spans="1:23" ht="14.25" customHeight="1" x14ac:dyDescent="0.3">
      <c r="A32" s="47" t="s">
        <v>63</v>
      </c>
      <c r="B32" s="50">
        <f t="shared" ref="B32:B53" si="21">VALUE(D32*100/$K$3)</f>
        <v>160.45999999999998</v>
      </c>
      <c r="C32" s="50">
        <f t="shared" ref="C32:C53" si="22">VALUE(D32*$K$2/$K$3)</f>
        <v>4.8137999999999996</v>
      </c>
      <c r="D32" s="51">
        <f t="shared" ref="D32:D53" si="23">R32+R32*$K$2/100</f>
        <v>165.27379999999997</v>
      </c>
      <c r="E32" s="54">
        <f t="shared" ref="E32:E53" si="24">VALUE(G32*100/$K$3)</f>
        <v>271.65199999999999</v>
      </c>
      <c r="F32" s="54">
        <f t="shared" ref="F32:F53" si="25">VALUE(G32*$K$2/$K$3)</f>
        <v>8.1495599999999992</v>
      </c>
      <c r="G32" s="51">
        <f t="shared" ref="G32:G53" si="26">S32+S32*$K$2/100</f>
        <v>279.80155999999999</v>
      </c>
      <c r="H32" s="50">
        <f t="shared" ref="H32:H53" si="27">VALUE(J32*100/$K$3)</f>
        <v>361.6</v>
      </c>
      <c r="I32" s="50">
        <f t="shared" ref="I32:I53" si="28">VALUE(J32*$K$2/$K$3)</f>
        <v>10.848000000000001</v>
      </c>
      <c r="J32" s="51">
        <f t="shared" ref="J32:J53" si="29">T32+T32*$K$2/100</f>
        <v>372.44800000000004</v>
      </c>
      <c r="K32" s="53">
        <f t="shared" ref="K32:K53" si="30">VALUE(M32*100/$K$3)</f>
        <v>451.32200000000006</v>
      </c>
      <c r="L32" s="53">
        <f t="shared" ref="L32:L53" si="31">VALUE(M32*$K$2/$K$3)</f>
        <v>13.539660000000001</v>
      </c>
      <c r="M32" s="55">
        <f t="shared" ref="M32:M53" si="32">U32+U32*$K$2/100</f>
        <v>464.86166000000003</v>
      </c>
      <c r="N32" s="53">
        <f t="shared" ref="N32:N53" si="33">VALUE(P32*100/$K$3)</f>
        <v>542.40000000000009</v>
      </c>
      <c r="O32" s="53">
        <f t="shared" ref="O32:O53" si="34">VALUE(P32*$K$2/$K$3)</f>
        <v>16.272000000000002</v>
      </c>
      <c r="P32" s="51">
        <f t="shared" ref="P32:P53" si="35">V32+V32*$K$2/100</f>
        <v>558.67200000000003</v>
      </c>
      <c r="Q32" s="5"/>
      <c r="R32" s="3">
        <f t="shared" ref="R32:R53" si="36">W32*$S$1</f>
        <v>160.45999999999998</v>
      </c>
      <c r="S32" s="3">
        <f t="shared" ref="S32:S53" si="37">W32*$S$2</f>
        <v>271.65199999999999</v>
      </c>
      <c r="T32" s="3">
        <f t="shared" ref="T32:T53" si="38">W32*$U$1</f>
        <v>361.6</v>
      </c>
      <c r="U32" s="3">
        <f t="shared" ref="U32:U53" si="39">W32*$U$2</f>
        <v>451.322</v>
      </c>
      <c r="V32" s="3">
        <f t="shared" ref="V32:V53" si="40">W32*$W$1</f>
        <v>542.4</v>
      </c>
      <c r="W32" s="27">
        <f>'Base Premium'!G32</f>
        <v>452</v>
      </c>
    </row>
    <row r="33" spans="1:23" x14ac:dyDescent="0.3">
      <c r="A33" s="47" t="s">
        <v>62</v>
      </c>
      <c r="B33" s="50">
        <f t="shared" si="21"/>
        <v>170.39999999999998</v>
      </c>
      <c r="C33" s="50">
        <f t="shared" si="22"/>
        <v>5.1119999999999992</v>
      </c>
      <c r="D33" s="51">
        <f t="shared" si="23"/>
        <v>175.51199999999997</v>
      </c>
      <c r="E33" s="54">
        <f t="shared" si="24"/>
        <v>288.48</v>
      </c>
      <c r="F33" s="54">
        <f t="shared" si="25"/>
        <v>8.6544000000000008</v>
      </c>
      <c r="G33" s="51">
        <f t="shared" si="26"/>
        <v>297.13440000000003</v>
      </c>
      <c r="H33" s="50">
        <f t="shared" si="27"/>
        <v>384</v>
      </c>
      <c r="I33" s="50">
        <f t="shared" si="28"/>
        <v>11.52</v>
      </c>
      <c r="J33" s="51">
        <f t="shared" si="29"/>
        <v>395.52</v>
      </c>
      <c r="K33" s="53">
        <f t="shared" si="30"/>
        <v>479.28000000000003</v>
      </c>
      <c r="L33" s="53">
        <f t="shared" si="31"/>
        <v>14.378400000000001</v>
      </c>
      <c r="M33" s="55">
        <f t="shared" si="32"/>
        <v>493.65840000000003</v>
      </c>
      <c r="N33" s="53">
        <f t="shared" si="33"/>
        <v>576</v>
      </c>
      <c r="O33" s="53">
        <f t="shared" si="34"/>
        <v>17.279999999999998</v>
      </c>
      <c r="P33" s="51">
        <f t="shared" si="35"/>
        <v>593.28</v>
      </c>
      <c r="Q33" s="5"/>
      <c r="R33" s="3">
        <f t="shared" si="36"/>
        <v>170.39999999999998</v>
      </c>
      <c r="S33" s="3">
        <f t="shared" si="37"/>
        <v>288.48</v>
      </c>
      <c r="T33" s="3">
        <f t="shared" si="38"/>
        <v>384</v>
      </c>
      <c r="U33" s="3">
        <f t="shared" si="39"/>
        <v>479.28000000000003</v>
      </c>
      <c r="V33" s="3">
        <f t="shared" si="40"/>
        <v>576</v>
      </c>
      <c r="W33" s="27">
        <v>480</v>
      </c>
    </row>
    <row r="34" spans="1:23" ht="15" customHeight="1" x14ac:dyDescent="0.3">
      <c r="A34" s="47" t="s">
        <v>64</v>
      </c>
      <c r="B34" s="50">
        <f t="shared" si="21"/>
        <v>170.39999999999998</v>
      </c>
      <c r="C34" s="50">
        <f t="shared" si="22"/>
        <v>5.1119999999999992</v>
      </c>
      <c r="D34" s="51">
        <f t="shared" si="23"/>
        <v>175.51199999999997</v>
      </c>
      <c r="E34" s="54">
        <f t="shared" si="24"/>
        <v>288.48</v>
      </c>
      <c r="F34" s="54">
        <f t="shared" si="25"/>
        <v>8.6544000000000008</v>
      </c>
      <c r="G34" s="51">
        <f t="shared" si="26"/>
        <v>297.13440000000003</v>
      </c>
      <c r="H34" s="50">
        <f t="shared" si="27"/>
        <v>384</v>
      </c>
      <c r="I34" s="50">
        <f t="shared" si="28"/>
        <v>11.52</v>
      </c>
      <c r="J34" s="51">
        <f t="shared" si="29"/>
        <v>395.52</v>
      </c>
      <c r="K34" s="53">
        <f t="shared" si="30"/>
        <v>479.28000000000003</v>
      </c>
      <c r="L34" s="53">
        <f t="shared" si="31"/>
        <v>14.378400000000001</v>
      </c>
      <c r="M34" s="55">
        <f t="shared" si="32"/>
        <v>493.65840000000003</v>
      </c>
      <c r="N34" s="53">
        <f t="shared" si="33"/>
        <v>576</v>
      </c>
      <c r="O34" s="53">
        <f t="shared" si="34"/>
        <v>17.279999999999998</v>
      </c>
      <c r="P34" s="51">
        <f t="shared" si="35"/>
        <v>593.28</v>
      </c>
      <c r="Q34" s="5"/>
      <c r="R34" s="3">
        <f t="shared" si="36"/>
        <v>170.39999999999998</v>
      </c>
      <c r="S34" s="3">
        <f t="shared" si="37"/>
        <v>288.48</v>
      </c>
      <c r="T34" s="3">
        <f t="shared" si="38"/>
        <v>384</v>
      </c>
      <c r="U34" s="3">
        <f t="shared" si="39"/>
        <v>479.28000000000003</v>
      </c>
      <c r="V34" s="3">
        <f t="shared" si="40"/>
        <v>576</v>
      </c>
      <c r="W34" s="27">
        <f>'Base Premium'!G34</f>
        <v>480</v>
      </c>
    </row>
    <row r="35" spans="1:23" x14ac:dyDescent="0.3">
      <c r="A35" s="47" t="s">
        <v>65</v>
      </c>
      <c r="B35" s="50">
        <f t="shared" si="21"/>
        <v>269.8</v>
      </c>
      <c r="C35" s="50">
        <f t="shared" si="22"/>
        <v>8.0939999999999994</v>
      </c>
      <c r="D35" s="51">
        <f t="shared" si="23"/>
        <v>277.89400000000001</v>
      </c>
      <c r="E35" s="54">
        <f t="shared" si="24"/>
        <v>456.76</v>
      </c>
      <c r="F35" s="54">
        <f t="shared" si="25"/>
        <v>13.7028</v>
      </c>
      <c r="G35" s="51">
        <f t="shared" si="26"/>
        <v>470.46280000000002</v>
      </c>
      <c r="H35" s="50">
        <f t="shared" si="27"/>
        <v>608</v>
      </c>
      <c r="I35" s="50">
        <f t="shared" si="28"/>
        <v>18.240000000000002</v>
      </c>
      <c r="J35" s="51">
        <f t="shared" si="29"/>
        <v>626.24</v>
      </c>
      <c r="K35" s="53">
        <f t="shared" si="30"/>
        <v>758.86</v>
      </c>
      <c r="L35" s="53">
        <f t="shared" si="31"/>
        <v>22.765800000000002</v>
      </c>
      <c r="M35" s="55">
        <f t="shared" si="32"/>
        <v>781.62580000000003</v>
      </c>
      <c r="N35" s="53">
        <f t="shared" si="33"/>
        <v>912</v>
      </c>
      <c r="O35" s="53">
        <f t="shared" si="34"/>
        <v>27.36</v>
      </c>
      <c r="P35" s="51">
        <f t="shared" si="35"/>
        <v>939.36</v>
      </c>
      <c r="Q35" s="5"/>
      <c r="R35" s="3">
        <f t="shared" si="36"/>
        <v>269.8</v>
      </c>
      <c r="S35" s="3">
        <f t="shared" si="37"/>
        <v>456.76</v>
      </c>
      <c r="T35" s="3">
        <f t="shared" si="38"/>
        <v>608</v>
      </c>
      <c r="U35" s="3">
        <f t="shared" si="39"/>
        <v>758.86</v>
      </c>
      <c r="V35" s="3">
        <f t="shared" si="40"/>
        <v>912</v>
      </c>
      <c r="W35" s="27">
        <v>760</v>
      </c>
    </row>
    <row r="36" spans="1:23" ht="14.25" customHeight="1" x14ac:dyDescent="0.3">
      <c r="A36" s="47" t="s">
        <v>66</v>
      </c>
      <c r="B36" s="50">
        <f t="shared" si="21"/>
        <v>269.8</v>
      </c>
      <c r="C36" s="50">
        <f t="shared" si="22"/>
        <v>8.0939999999999994</v>
      </c>
      <c r="D36" s="51">
        <f t="shared" si="23"/>
        <v>277.89400000000001</v>
      </c>
      <c r="E36" s="54">
        <f t="shared" si="24"/>
        <v>456.76</v>
      </c>
      <c r="F36" s="54">
        <f t="shared" si="25"/>
        <v>13.7028</v>
      </c>
      <c r="G36" s="51">
        <f t="shared" si="26"/>
        <v>470.46280000000002</v>
      </c>
      <c r="H36" s="50">
        <f t="shared" si="27"/>
        <v>608</v>
      </c>
      <c r="I36" s="50">
        <f t="shared" si="28"/>
        <v>18.240000000000002</v>
      </c>
      <c r="J36" s="51">
        <f t="shared" si="29"/>
        <v>626.24</v>
      </c>
      <c r="K36" s="53">
        <f t="shared" si="30"/>
        <v>758.86</v>
      </c>
      <c r="L36" s="53">
        <f t="shared" si="31"/>
        <v>22.765800000000002</v>
      </c>
      <c r="M36" s="55">
        <f t="shared" si="32"/>
        <v>781.62580000000003</v>
      </c>
      <c r="N36" s="53">
        <f t="shared" si="33"/>
        <v>912</v>
      </c>
      <c r="O36" s="53">
        <f t="shared" si="34"/>
        <v>27.36</v>
      </c>
      <c r="P36" s="51">
        <f t="shared" si="35"/>
        <v>939.36</v>
      </c>
      <c r="Q36" s="5"/>
      <c r="R36" s="3">
        <f t="shared" si="36"/>
        <v>269.8</v>
      </c>
      <c r="S36" s="3">
        <f t="shared" si="37"/>
        <v>456.76</v>
      </c>
      <c r="T36" s="3">
        <f t="shared" si="38"/>
        <v>608</v>
      </c>
      <c r="U36" s="3">
        <f t="shared" si="39"/>
        <v>758.86</v>
      </c>
      <c r="V36" s="3">
        <f t="shared" si="40"/>
        <v>912</v>
      </c>
      <c r="W36" s="27">
        <f>'Base Premium'!G36</f>
        <v>760</v>
      </c>
    </row>
    <row r="37" spans="1:23" x14ac:dyDescent="0.3">
      <c r="A37" s="47" t="s">
        <v>68</v>
      </c>
      <c r="B37" s="50">
        <f t="shared" si="21"/>
        <v>269.8</v>
      </c>
      <c r="C37" s="50">
        <f t="shared" si="22"/>
        <v>8.0939999999999994</v>
      </c>
      <c r="D37" s="51">
        <f t="shared" si="23"/>
        <v>277.89400000000001</v>
      </c>
      <c r="E37" s="54">
        <f t="shared" si="24"/>
        <v>456.76</v>
      </c>
      <c r="F37" s="54">
        <f t="shared" si="25"/>
        <v>13.7028</v>
      </c>
      <c r="G37" s="51">
        <f t="shared" si="26"/>
        <v>470.46280000000002</v>
      </c>
      <c r="H37" s="50">
        <f t="shared" si="27"/>
        <v>608</v>
      </c>
      <c r="I37" s="50">
        <f t="shared" si="28"/>
        <v>18.240000000000002</v>
      </c>
      <c r="J37" s="51">
        <f t="shared" si="29"/>
        <v>626.24</v>
      </c>
      <c r="K37" s="53">
        <f t="shared" si="30"/>
        <v>758.86</v>
      </c>
      <c r="L37" s="53">
        <f t="shared" si="31"/>
        <v>22.765800000000002</v>
      </c>
      <c r="M37" s="55">
        <f t="shared" si="32"/>
        <v>781.62580000000003</v>
      </c>
      <c r="N37" s="53">
        <f t="shared" si="33"/>
        <v>912</v>
      </c>
      <c r="O37" s="53">
        <f t="shared" si="34"/>
        <v>27.36</v>
      </c>
      <c r="P37" s="51">
        <f t="shared" si="35"/>
        <v>939.36</v>
      </c>
      <c r="Q37" s="5"/>
      <c r="R37" s="3">
        <f t="shared" si="36"/>
        <v>269.8</v>
      </c>
      <c r="S37" s="3">
        <f t="shared" si="37"/>
        <v>456.76</v>
      </c>
      <c r="T37" s="3">
        <f t="shared" si="38"/>
        <v>608</v>
      </c>
      <c r="U37" s="3">
        <f t="shared" si="39"/>
        <v>758.86</v>
      </c>
      <c r="V37" s="3">
        <f t="shared" si="40"/>
        <v>912</v>
      </c>
      <c r="W37" s="27">
        <v>760</v>
      </c>
    </row>
    <row r="38" spans="1:23" ht="14.25" customHeight="1" x14ac:dyDescent="0.3">
      <c r="A38" s="47" t="s">
        <v>67</v>
      </c>
      <c r="B38" s="50">
        <f t="shared" si="21"/>
        <v>355</v>
      </c>
      <c r="C38" s="50">
        <f t="shared" si="22"/>
        <v>10.649999999999999</v>
      </c>
      <c r="D38" s="51">
        <f t="shared" si="23"/>
        <v>365.65</v>
      </c>
      <c r="E38" s="54">
        <f t="shared" si="24"/>
        <v>601</v>
      </c>
      <c r="F38" s="54">
        <f t="shared" si="25"/>
        <v>18.029999999999998</v>
      </c>
      <c r="G38" s="51">
        <f t="shared" si="26"/>
        <v>619.03</v>
      </c>
      <c r="H38" s="50">
        <f t="shared" si="27"/>
        <v>800</v>
      </c>
      <c r="I38" s="50">
        <f t="shared" si="28"/>
        <v>24</v>
      </c>
      <c r="J38" s="51">
        <f t="shared" si="29"/>
        <v>824</v>
      </c>
      <c r="K38" s="53">
        <f t="shared" si="30"/>
        <v>998.5</v>
      </c>
      <c r="L38" s="53">
        <f t="shared" si="31"/>
        <v>29.954999999999998</v>
      </c>
      <c r="M38" s="55">
        <f t="shared" si="32"/>
        <v>1028.4549999999999</v>
      </c>
      <c r="N38" s="53">
        <f t="shared" si="33"/>
        <v>1200</v>
      </c>
      <c r="O38" s="53">
        <f t="shared" si="34"/>
        <v>36</v>
      </c>
      <c r="P38" s="51">
        <f t="shared" si="35"/>
        <v>1236</v>
      </c>
      <c r="Q38" s="5"/>
      <c r="R38" s="3">
        <f t="shared" si="36"/>
        <v>355</v>
      </c>
      <c r="S38" s="3">
        <f t="shared" si="37"/>
        <v>601</v>
      </c>
      <c r="T38" s="3">
        <f t="shared" si="38"/>
        <v>800</v>
      </c>
      <c r="U38" s="3">
        <f t="shared" si="39"/>
        <v>998.5</v>
      </c>
      <c r="V38" s="3">
        <f t="shared" si="40"/>
        <v>1200</v>
      </c>
      <c r="W38" s="27">
        <v>1000</v>
      </c>
    </row>
    <row r="39" spans="1:23" x14ac:dyDescent="0.3">
      <c r="A39" s="47" t="s">
        <v>69</v>
      </c>
      <c r="B39" s="50">
        <f t="shared" si="21"/>
        <v>355</v>
      </c>
      <c r="C39" s="50">
        <f t="shared" si="22"/>
        <v>10.649999999999999</v>
      </c>
      <c r="D39" s="51">
        <f t="shared" si="23"/>
        <v>365.65</v>
      </c>
      <c r="E39" s="54">
        <f t="shared" si="24"/>
        <v>601</v>
      </c>
      <c r="F39" s="54">
        <f t="shared" si="25"/>
        <v>18.029999999999998</v>
      </c>
      <c r="G39" s="51">
        <f t="shared" si="26"/>
        <v>619.03</v>
      </c>
      <c r="H39" s="50">
        <f t="shared" si="27"/>
        <v>800</v>
      </c>
      <c r="I39" s="50">
        <f t="shared" si="28"/>
        <v>24</v>
      </c>
      <c r="J39" s="51">
        <f t="shared" si="29"/>
        <v>824</v>
      </c>
      <c r="K39" s="53">
        <f t="shared" si="30"/>
        <v>998.5</v>
      </c>
      <c r="L39" s="53">
        <f t="shared" si="31"/>
        <v>29.954999999999998</v>
      </c>
      <c r="M39" s="55">
        <f t="shared" si="32"/>
        <v>1028.4549999999999</v>
      </c>
      <c r="N39" s="53">
        <f t="shared" si="33"/>
        <v>1200</v>
      </c>
      <c r="O39" s="53">
        <f t="shared" si="34"/>
        <v>36</v>
      </c>
      <c r="P39" s="51">
        <f t="shared" si="35"/>
        <v>1236</v>
      </c>
      <c r="Q39" s="5"/>
      <c r="R39" s="3">
        <f t="shared" si="36"/>
        <v>355</v>
      </c>
      <c r="S39" s="3">
        <f t="shared" si="37"/>
        <v>601</v>
      </c>
      <c r="T39" s="3">
        <f t="shared" si="38"/>
        <v>800</v>
      </c>
      <c r="U39" s="3">
        <f t="shared" si="39"/>
        <v>998.5</v>
      </c>
      <c r="V39" s="3">
        <f t="shared" si="40"/>
        <v>1200</v>
      </c>
      <c r="W39" s="27">
        <v>1000</v>
      </c>
    </row>
    <row r="40" spans="1:23" ht="15.75" customHeight="1" x14ac:dyDescent="0.3">
      <c r="A40" s="47" t="s">
        <v>70</v>
      </c>
      <c r="B40" s="50">
        <f t="shared" si="21"/>
        <v>195.25</v>
      </c>
      <c r="C40" s="50">
        <f t="shared" si="22"/>
        <v>5.8574999999999999</v>
      </c>
      <c r="D40" s="51">
        <f t="shared" si="23"/>
        <v>201.10749999999999</v>
      </c>
      <c r="E40" s="54">
        <f t="shared" si="24"/>
        <v>330.55</v>
      </c>
      <c r="F40" s="54">
        <f t="shared" si="25"/>
        <v>9.9164999999999992</v>
      </c>
      <c r="G40" s="51">
        <f t="shared" si="26"/>
        <v>340.4665</v>
      </c>
      <c r="H40" s="50">
        <f t="shared" si="27"/>
        <v>440</v>
      </c>
      <c r="I40" s="50">
        <f t="shared" si="28"/>
        <v>13.2</v>
      </c>
      <c r="J40" s="51">
        <f t="shared" si="29"/>
        <v>453.2</v>
      </c>
      <c r="K40" s="53">
        <f t="shared" si="30"/>
        <v>549.17500000000007</v>
      </c>
      <c r="L40" s="53">
        <f t="shared" si="31"/>
        <v>16.475249999999999</v>
      </c>
      <c r="M40" s="55">
        <f t="shared" si="32"/>
        <v>565.65025000000003</v>
      </c>
      <c r="N40" s="53">
        <f t="shared" si="33"/>
        <v>660</v>
      </c>
      <c r="O40" s="53">
        <f t="shared" si="34"/>
        <v>19.799999999999997</v>
      </c>
      <c r="P40" s="51">
        <f t="shared" si="35"/>
        <v>679.8</v>
      </c>
      <c r="Q40" s="5"/>
      <c r="R40" s="3">
        <f t="shared" si="36"/>
        <v>195.25</v>
      </c>
      <c r="S40" s="3">
        <f t="shared" si="37"/>
        <v>330.55</v>
      </c>
      <c r="T40" s="3">
        <f t="shared" si="38"/>
        <v>440</v>
      </c>
      <c r="U40" s="3">
        <f t="shared" si="39"/>
        <v>549.17500000000007</v>
      </c>
      <c r="V40" s="3">
        <f t="shared" si="40"/>
        <v>660</v>
      </c>
      <c r="W40" s="27">
        <v>550</v>
      </c>
    </row>
    <row r="41" spans="1:23" x14ac:dyDescent="0.3">
      <c r="A41" s="47" t="s">
        <v>71</v>
      </c>
      <c r="B41" s="50">
        <f t="shared" si="21"/>
        <v>195.25</v>
      </c>
      <c r="C41" s="50">
        <f t="shared" si="22"/>
        <v>5.8574999999999999</v>
      </c>
      <c r="D41" s="51">
        <f t="shared" si="23"/>
        <v>201.10749999999999</v>
      </c>
      <c r="E41" s="54">
        <f t="shared" si="24"/>
        <v>330.55</v>
      </c>
      <c r="F41" s="54">
        <f t="shared" si="25"/>
        <v>9.9164999999999992</v>
      </c>
      <c r="G41" s="51">
        <f t="shared" si="26"/>
        <v>340.4665</v>
      </c>
      <c r="H41" s="50">
        <f t="shared" si="27"/>
        <v>440</v>
      </c>
      <c r="I41" s="50">
        <f t="shared" si="28"/>
        <v>13.2</v>
      </c>
      <c r="J41" s="51">
        <f t="shared" si="29"/>
        <v>453.2</v>
      </c>
      <c r="K41" s="53">
        <f t="shared" si="30"/>
        <v>549.17500000000007</v>
      </c>
      <c r="L41" s="53">
        <f t="shared" si="31"/>
        <v>16.475249999999999</v>
      </c>
      <c r="M41" s="55">
        <f t="shared" si="32"/>
        <v>565.65025000000003</v>
      </c>
      <c r="N41" s="53">
        <f t="shared" si="33"/>
        <v>660</v>
      </c>
      <c r="O41" s="53">
        <f t="shared" si="34"/>
        <v>19.799999999999997</v>
      </c>
      <c r="P41" s="51">
        <f t="shared" si="35"/>
        <v>679.8</v>
      </c>
      <c r="Q41" s="5"/>
      <c r="R41" s="3">
        <f t="shared" si="36"/>
        <v>195.25</v>
      </c>
      <c r="S41" s="3">
        <f t="shared" si="37"/>
        <v>330.55</v>
      </c>
      <c r="T41" s="3">
        <f t="shared" si="38"/>
        <v>440</v>
      </c>
      <c r="U41" s="3">
        <f t="shared" si="39"/>
        <v>549.17500000000007</v>
      </c>
      <c r="V41" s="3">
        <f t="shared" si="40"/>
        <v>660</v>
      </c>
      <c r="W41" s="27">
        <f>'Base Premium'!G41</f>
        <v>550</v>
      </c>
    </row>
    <row r="42" spans="1:23" x14ac:dyDescent="0.3">
      <c r="A42" s="47" t="s">
        <v>72</v>
      </c>
      <c r="B42" s="50">
        <f t="shared" si="21"/>
        <v>195.25</v>
      </c>
      <c r="C42" s="50">
        <f t="shared" si="22"/>
        <v>5.8574999999999999</v>
      </c>
      <c r="D42" s="51">
        <f t="shared" si="23"/>
        <v>201.10749999999999</v>
      </c>
      <c r="E42" s="54">
        <f t="shared" si="24"/>
        <v>330.55</v>
      </c>
      <c r="F42" s="54">
        <f t="shared" si="25"/>
        <v>9.9164999999999992</v>
      </c>
      <c r="G42" s="51">
        <f t="shared" si="26"/>
        <v>340.4665</v>
      </c>
      <c r="H42" s="50">
        <f t="shared" si="27"/>
        <v>440</v>
      </c>
      <c r="I42" s="50">
        <f t="shared" si="28"/>
        <v>13.2</v>
      </c>
      <c r="J42" s="51">
        <f t="shared" si="29"/>
        <v>453.2</v>
      </c>
      <c r="K42" s="53">
        <f t="shared" si="30"/>
        <v>549.17500000000007</v>
      </c>
      <c r="L42" s="53">
        <f t="shared" si="31"/>
        <v>16.475249999999999</v>
      </c>
      <c r="M42" s="55">
        <f t="shared" si="32"/>
        <v>565.65025000000003</v>
      </c>
      <c r="N42" s="53">
        <f t="shared" si="33"/>
        <v>660</v>
      </c>
      <c r="O42" s="53">
        <f t="shared" si="34"/>
        <v>19.799999999999997</v>
      </c>
      <c r="P42" s="51">
        <f t="shared" si="35"/>
        <v>679.8</v>
      </c>
      <c r="Q42" s="5"/>
      <c r="R42" s="3">
        <f t="shared" si="36"/>
        <v>195.25</v>
      </c>
      <c r="S42" s="3">
        <f t="shared" si="37"/>
        <v>330.55</v>
      </c>
      <c r="T42" s="3">
        <f t="shared" si="38"/>
        <v>440</v>
      </c>
      <c r="U42" s="3">
        <f t="shared" si="39"/>
        <v>549.17500000000007</v>
      </c>
      <c r="V42" s="3">
        <f t="shared" si="40"/>
        <v>660</v>
      </c>
      <c r="W42" s="27">
        <v>550</v>
      </c>
    </row>
    <row r="43" spans="1:23" x14ac:dyDescent="0.3">
      <c r="A43" s="47" t="s">
        <v>73</v>
      </c>
      <c r="B43" s="50">
        <f t="shared" si="21"/>
        <v>213</v>
      </c>
      <c r="C43" s="50">
        <f t="shared" si="22"/>
        <v>6.39</v>
      </c>
      <c r="D43" s="51">
        <f t="shared" si="23"/>
        <v>219.39</v>
      </c>
      <c r="E43" s="54">
        <f t="shared" si="24"/>
        <v>360.59999999999997</v>
      </c>
      <c r="F43" s="54">
        <f t="shared" si="25"/>
        <v>10.818</v>
      </c>
      <c r="G43" s="51">
        <f t="shared" si="26"/>
        <v>371.41799999999995</v>
      </c>
      <c r="H43" s="50">
        <f t="shared" si="27"/>
        <v>480</v>
      </c>
      <c r="I43" s="50">
        <f t="shared" si="28"/>
        <v>14.399999999999999</v>
      </c>
      <c r="J43" s="51">
        <f t="shared" si="29"/>
        <v>494.4</v>
      </c>
      <c r="K43" s="53">
        <f t="shared" si="30"/>
        <v>599.09999999999991</v>
      </c>
      <c r="L43" s="53">
        <f t="shared" si="31"/>
        <v>17.972999999999999</v>
      </c>
      <c r="M43" s="55">
        <f t="shared" si="32"/>
        <v>617.07299999999998</v>
      </c>
      <c r="N43" s="53">
        <f t="shared" si="33"/>
        <v>720</v>
      </c>
      <c r="O43" s="53">
        <f t="shared" si="34"/>
        <v>21.6</v>
      </c>
      <c r="P43" s="51">
        <f t="shared" si="35"/>
        <v>741.6</v>
      </c>
      <c r="Q43" s="5"/>
      <c r="R43" s="3">
        <f t="shared" si="36"/>
        <v>213</v>
      </c>
      <c r="S43" s="3">
        <f t="shared" si="37"/>
        <v>360.59999999999997</v>
      </c>
      <c r="T43" s="3">
        <f t="shared" si="38"/>
        <v>480</v>
      </c>
      <c r="U43" s="3">
        <f t="shared" si="39"/>
        <v>599.1</v>
      </c>
      <c r="V43" s="3">
        <f t="shared" si="40"/>
        <v>720</v>
      </c>
      <c r="W43" s="27">
        <f>'Base Premium'!G43</f>
        <v>600</v>
      </c>
    </row>
    <row r="44" spans="1:23" x14ac:dyDescent="0.3">
      <c r="A44" s="47" t="s">
        <v>28</v>
      </c>
      <c r="B44" s="50">
        <f t="shared" si="21"/>
        <v>142</v>
      </c>
      <c r="C44" s="50">
        <f t="shared" si="22"/>
        <v>4.26</v>
      </c>
      <c r="D44" s="51">
        <f t="shared" si="23"/>
        <v>146.26</v>
      </c>
      <c r="E44" s="54">
        <f t="shared" si="24"/>
        <v>240.39999999999998</v>
      </c>
      <c r="F44" s="54">
        <f t="shared" si="25"/>
        <v>7.2119999999999989</v>
      </c>
      <c r="G44" s="51">
        <f t="shared" si="26"/>
        <v>247.61199999999997</v>
      </c>
      <c r="H44" s="50">
        <f t="shared" si="27"/>
        <v>320</v>
      </c>
      <c r="I44" s="50">
        <f t="shared" si="28"/>
        <v>9.6000000000000014</v>
      </c>
      <c r="J44" s="51">
        <f t="shared" si="29"/>
        <v>329.6</v>
      </c>
      <c r="K44" s="53">
        <f t="shared" si="30"/>
        <v>399.40000000000003</v>
      </c>
      <c r="L44" s="53">
        <f t="shared" si="31"/>
        <v>11.982000000000001</v>
      </c>
      <c r="M44" s="55">
        <f t="shared" si="32"/>
        <v>411.38200000000006</v>
      </c>
      <c r="N44" s="53">
        <f t="shared" si="33"/>
        <v>480</v>
      </c>
      <c r="O44" s="53">
        <f t="shared" si="34"/>
        <v>14.399999999999999</v>
      </c>
      <c r="P44" s="51">
        <f t="shared" si="35"/>
        <v>494.4</v>
      </c>
      <c r="Q44" s="5"/>
      <c r="R44" s="3">
        <f t="shared" si="36"/>
        <v>142</v>
      </c>
      <c r="S44" s="3">
        <f t="shared" si="37"/>
        <v>240.39999999999998</v>
      </c>
      <c r="T44" s="3">
        <f t="shared" si="38"/>
        <v>320</v>
      </c>
      <c r="U44" s="3">
        <f t="shared" si="39"/>
        <v>399.40000000000003</v>
      </c>
      <c r="V44" s="3">
        <f t="shared" si="40"/>
        <v>480</v>
      </c>
      <c r="W44" s="27">
        <f>'Base Premium'!G44</f>
        <v>400</v>
      </c>
    </row>
    <row r="45" spans="1:23" x14ac:dyDescent="0.3">
      <c r="A45" s="47" t="s">
        <v>29</v>
      </c>
      <c r="B45" s="50">
        <f t="shared" si="21"/>
        <v>106.5</v>
      </c>
      <c r="C45" s="50">
        <f t="shared" si="22"/>
        <v>3.1949999999999998</v>
      </c>
      <c r="D45" s="51">
        <f t="shared" si="23"/>
        <v>109.69499999999999</v>
      </c>
      <c r="E45" s="54">
        <f t="shared" si="24"/>
        <v>180.29999999999998</v>
      </c>
      <c r="F45" s="54">
        <f t="shared" si="25"/>
        <v>5.4089999999999998</v>
      </c>
      <c r="G45" s="51">
        <f t="shared" si="26"/>
        <v>185.70899999999997</v>
      </c>
      <c r="H45" s="50">
        <f t="shared" si="27"/>
        <v>240</v>
      </c>
      <c r="I45" s="50">
        <f t="shared" si="28"/>
        <v>7.1999999999999993</v>
      </c>
      <c r="J45" s="51">
        <f t="shared" si="29"/>
        <v>247.2</v>
      </c>
      <c r="K45" s="53">
        <f t="shared" si="30"/>
        <v>299.54999999999995</v>
      </c>
      <c r="L45" s="53">
        <f t="shared" si="31"/>
        <v>8.9864999999999995</v>
      </c>
      <c r="M45" s="55">
        <f t="shared" si="32"/>
        <v>308.53649999999999</v>
      </c>
      <c r="N45" s="53">
        <f t="shared" si="33"/>
        <v>360</v>
      </c>
      <c r="O45" s="53">
        <f t="shared" si="34"/>
        <v>10.8</v>
      </c>
      <c r="P45" s="51">
        <f t="shared" si="35"/>
        <v>370.8</v>
      </c>
      <c r="Q45" s="5"/>
      <c r="R45" s="3">
        <f t="shared" si="36"/>
        <v>106.5</v>
      </c>
      <c r="S45" s="3">
        <f t="shared" si="37"/>
        <v>180.29999999999998</v>
      </c>
      <c r="T45" s="3">
        <f t="shared" si="38"/>
        <v>240</v>
      </c>
      <c r="U45" s="3">
        <f t="shared" si="39"/>
        <v>299.55</v>
      </c>
      <c r="V45" s="3">
        <f t="shared" si="40"/>
        <v>360</v>
      </c>
      <c r="W45" s="27">
        <f>'Base Premium'!G45</f>
        <v>300</v>
      </c>
    </row>
    <row r="46" spans="1:23" x14ac:dyDescent="0.3">
      <c r="A46" s="47" t="s">
        <v>30</v>
      </c>
      <c r="B46" s="50">
        <f t="shared" si="21"/>
        <v>79.875</v>
      </c>
      <c r="C46" s="50">
        <f t="shared" si="22"/>
        <v>2.3962499999999998</v>
      </c>
      <c r="D46" s="51">
        <f t="shared" si="23"/>
        <v>82.271249999999995</v>
      </c>
      <c r="E46" s="54">
        <f t="shared" si="24"/>
        <v>135.22499999999999</v>
      </c>
      <c r="F46" s="54">
        <f t="shared" si="25"/>
        <v>4.0567500000000001</v>
      </c>
      <c r="G46" s="51">
        <f t="shared" si="26"/>
        <v>139.28174999999999</v>
      </c>
      <c r="H46" s="50">
        <f t="shared" si="27"/>
        <v>180</v>
      </c>
      <c r="I46" s="50">
        <f t="shared" si="28"/>
        <v>5.4</v>
      </c>
      <c r="J46" s="51">
        <f t="shared" si="29"/>
        <v>185.4</v>
      </c>
      <c r="K46" s="53">
        <f t="shared" si="30"/>
        <v>224.66250000000002</v>
      </c>
      <c r="L46" s="53">
        <f t="shared" si="31"/>
        <v>6.7398750000000014</v>
      </c>
      <c r="M46" s="55">
        <f t="shared" si="32"/>
        <v>231.40237500000003</v>
      </c>
      <c r="N46" s="53">
        <f t="shared" si="33"/>
        <v>270.00000000000006</v>
      </c>
      <c r="O46" s="53">
        <f t="shared" si="34"/>
        <v>8.1000000000000014</v>
      </c>
      <c r="P46" s="51">
        <f t="shared" si="35"/>
        <v>278.10000000000002</v>
      </c>
      <c r="Q46" s="5"/>
      <c r="R46" s="3">
        <f t="shared" si="36"/>
        <v>79.875</v>
      </c>
      <c r="S46" s="3">
        <f t="shared" si="37"/>
        <v>135.22499999999999</v>
      </c>
      <c r="T46" s="3">
        <f t="shared" si="38"/>
        <v>180</v>
      </c>
      <c r="U46" s="3">
        <f t="shared" si="39"/>
        <v>224.66250000000002</v>
      </c>
      <c r="V46" s="3">
        <f t="shared" si="40"/>
        <v>270</v>
      </c>
      <c r="W46" s="27">
        <f>'Base Premium'!G46</f>
        <v>225</v>
      </c>
    </row>
    <row r="47" spans="1:23" x14ac:dyDescent="0.3">
      <c r="A47" s="47" t="s">
        <v>74</v>
      </c>
      <c r="B47" s="50">
        <f t="shared" si="21"/>
        <v>266.25</v>
      </c>
      <c r="C47" s="50">
        <f t="shared" si="22"/>
        <v>7.9875000000000007</v>
      </c>
      <c r="D47" s="51">
        <f t="shared" si="23"/>
        <v>274.23750000000001</v>
      </c>
      <c r="E47" s="54">
        <f t="shared" si="24"/>
        <v>450.75</v>
      </c>
      <c r="F47" s="54">
        <f t="shared" si="25"/>
        <v>13.522499999999999</v>
      </c>
      <c r="G47" s="51">
        <f t="shared" si="26"/>
        <v>464.27249999999998</v>
      </c>
      <c r="H47" s="50">
        <f t="shared" si="27"/>
        <v>600</v>
      </c>
      <c r="I47" s="50">
        <f t="shared" si="28"/>
        <v>18</v>
      </c>
      <c r="J47" s="51">
        <f t="shared" si="29"/>
        <v>618</v>
      </c>
      <c r="K47" s="53">
        <f t="shared" si="30"/>
        <v>748.875</v>
      </c>
      <c r="L47" s="53">
        <f t="shared" si="31"/>
        <v>22.466249999999999</v>
      </c>
      <c r="M47" s="55">
        <f t="shared" si="32"/>
        <v>771.34124999999995</v>
      </c>
      <c r="N47" s="53">
        <f t="shared" si="33"/>
        <v>900</v>
      </c>
      <c r="O47" s="53">
        <f t="shared" si="34"/>
        <v>27</v>
      </c>
      <c r="P47" s="51">
        <f t="shared" si="35"/>
        <v>927</v>
      </c>
      <c r="Q47" s="5"/>
      <c r="R47" s="3">
        <f t="shared" si="36"/>
        <v>266.25</v>
      </c>
      <c r="S47" s="3">
        <f t="shared" si="37"/>
        <v>450.75</v>
      </c>
      <c r="T47" s="3">
        <f t="shared" si="38"/>
        <v>600</v>
      </c>
      <c r="U47" s="3">
        <f t="shared" si="39"/>
        <v>748.875</v>
      </c>
      <c r="V47" s="3">
        <f t="shared" si="40"/>
        <v>900</v>
      </c>
      <c r="W47" s="27">
        <f>'Base Premium'!G47</f>
        <v>750</v>
      </c>
    </row>
    <row r="48" spans="1:23" x14ac:dyDescent="0.3">
      <c r="A48" s="47" t="s">
        <v>31</v>
      </c>
      <c r="B48" s="50">
        <f t="shared" si="21"/>
        <v>284</v>
      </c>
      <c r="C48" s="50">
        <f t="shared" si="22"/>
        <v>8.52</v>
      </c>
      <c r="D48" s="51">
        <f t="shared" si="23"/>
        <v>292.52</v>
      </c>
      <c r="E48" s="54">
        <f t="shared" si="24"/>
        <v>480.79999999999995</v>
      </c>
      <c r="F48" s="54">
        <f t="shared" si="25"/>
        <v>14.423999999999998</v>
      </c>
      <c r="G48" s="51">
        <f t="shared" si="26"/>
        <v>495.22399999999993</v>
      </c>
      <c r="H48" s="50">
        <f t="shared" si="27"/>
        <v>640</v>
      </c>
      <c r="I48" s="50">
        <f t="shared" si="28"/>
        <v>19.200000000000003</v>
      </c>
      <c r="J48" s="51">
        <f t="shared" si="29"/>
        <v>659.2</v>
      </c>
      <c r="K48" s="53">
        <f t="shared" si="30"/>
        <v>798.80000000000007</v>
      </c>
      <c r="L48" s="53">
        <f t="shared" si="31"/>
        <v>23.964000000000002</v>
      </c>
      <c r="M48" s="55">
        <f t="shared" si="32"/>
        <v>822.76400000000012</v>
      </c>
      <c r="N48" s="53">
        <f t="shared" si="33"/>
        <v>960</v>
      </c>
      <c r="O48" s="53">
        <f t="shared" si="34"/>
        <v>28.799999999999997</v>
      </c>
      <c r="P48" s="51">
        <f t="shared" si="35"/>
        <v>988.8</v>
      </c>
      <c r="R48" s="3">
        <f t="shared" si="36"/>
        <v>284</v>
      </c>
      <c r="S48" s="3">
        <f t="shared" si="37"/>
        <v>480.79999999999995</v>
      </c>
      <c r="T48" s="3">
        <f t="shared" si="38"/>
        <v>640</v>
      </c>
      <c r="U48" s="3">
        <f t="shared" si="39"/>
        <v>798.80000000000007</v>
      </c>
      <c r="V48" s="3">
        <f t="shared" si="40"/>
        <v>960</v>
      </c>
      <c r="W48" s="27">
        <f>'Base Premium'!G48</f>
        <v>800</v>
      </c>
    </row>
    <row r="49" spans="1:23" x14ac:dyDescent="0.3">
      <c r="A49" s="47" t="s">
        <v>76</v>
      </c>
      <c r="B49" s="50">
        <f t="shared" si="21"/>
        <v>145.54999999999998</v>
      </c>
      <c r="C49" s="50">
        <f t="shared" si="22"/>
        <v>4.3664999999999994</v>
      </c>
      <c r="D49" s="51">
        <f t="shared" si="23"/>
        <v>149.91649999999998</v>
      </c>
      <c r="E49" s="54">
        <f t="shared" si="24"/>
        <v>246.41</v>
      </c>
      <c r="F49" s="54">
        <f t="shared" si="25"/>
        <v>7.3922999999999996</v>
      </c>
      <c r="G49" s="51">
        <f t="shared" si="26"/>
        <v>253.8023</v>
      </c>
      <c r="H49" s="50">
        <f t="shared" si="27"/>
        <v>328</v>
      </c>
      <c r="I49" s="50">
        <f t="shared" si="28"/>
        <v>9.84</v>
      </c>
      <c r="J49" s="51">
        <f t="shared" si="29"/>
        <v>337.84</v>
      </c>
      <c r="K49" s="53">
        <f t="shared" si="30"/>
        <v>409.38500000000005</v>
      </c>
      <c r="L49" s="53">
        <f t="shared" si="31"/>
        <v>12.281550000000001</v>
      </c>
      <c r="M49" s="55">
        <f t="shared" si="32"/>
        <v>421.66655000000003</v>
      </c>
      <c r="N49" s="53">
        <f t="shared" si="33"/>
        <v>492</v>
      </c>
      <c r="O49" s="53">
        <f t="shared" si="34"/>
        <v>14.76</v>
      </c>
      <c r="P49" s="51">
        <f t="shared" si="35"/>
        <v>506.76</v>
      </c>
      <c r="R49" s="3">
        <f t="shared" si="36"/>
        <v>145.54999999999998</v>
      </c>
      <c r="S49" s="3">
        <f t="shared" si="37"/>
        <v>246.41</v>
      </c>
      <c r="T49" s="3">
        <f t="shared" si="38"/>
        <v>328</v>
      </c>
      <c r="U49" s="3">
        <f t="shared" si="39"/>
        <v>409.38500000000005</v>
      </c>
      <c r="V49" s="3">
        <f t="shared" si="40"/>
        <v>492</v>
      </c>
      <c r="W49" s="27">
        <v>410</v>
      </c>
    </row>
    <row r="50" spans="1:23" x14ac:dyDescent="0.3">
      <c r="A50" s="47" t="s">
        <v>75</v>
      </c>
      <c r="B50" s="50">
        <f t="shared" si="21"/>
        <v>145.54999999999998</v>
      </c>
      <c r="C50" s="50">
        <f t="shared" si="22"/>
        <v>4.3664999999999994</v>
      </c>
      <c r="D50" s="51">
        <f t="shared" si="23"/>
        <v>149.91649999999998</v>
      </c>
      <c r="E50" s="54">
        <f t="shared" si="24"/>
        <v>246.41</v>
      </c>
      <c r="F50" s="54">
        <f t="shared" si="25"/>
        <v>7.3922999999999996</v>
      </c>
      <c r="G50" s="51">
        <f t="shared" si="26"/>
        <v>253.8023</v>
      </c>
      <c r="H50" s="50">
        <f t="shared" si="27"/>
        <v>328</v>
      </c>
      <c r="I50" s="50">
        <f t="shared" si="28"/>
        <v>9.84</v>
      </c>
      <c r="J50" s="51">
        <f t="shared" si="29"/>
        <v>337.84</v>
      </c>
      <c r="K50" s="53">
        <f t="shared" si="30"/>
        <v>409.38500000000005</v>
      </c>
      <c r="L50" s="53">
        <f t="shared" si="31"/>
        <v>12.281550000000001</v>
      </c>
      <c r="M50" s="55">
        <f t="shared" si="32"/>
        <v>421.66655000000003</v>
      </c>
      <c r="N50" s="53">
        <f t="shared" si="33"/>
        <v>492</v>
      </c>
      <c r="O50" s="53">
        <f t="shared" si="34"/>
        <v>14.76</v>
      </c>
      <c r="P50" s="51">
        <f t="shared" si="35"/>
        <v>506.76</v>
      </c>
      <c r="R50" s="3">
        <f t="shared" si="36"/>
        <v>145.54999999999998</v>
      </c>
      <c r="S50" s="3">
        <f t="shared" si="37"/>
        <v>246.41</v>
      </c>
      <c r="T50" s="3">
        <f t="shared" si="38"/>
        <v>328</v>
      </c>
      <c r="U50" s="3">
        <f t="shared" si="39"/>
        <v>409.38500000000005</v>
      </c>
      <c r="V50" s="3">
        <f t="shared" si="40"/>
        <v>492</v>
      </c>
      <c r="W50" s="27">
        <f>'Base Premium'!G50</f>
        <v>410</v>
      </c>
    </row>
    <row r="51" spans="1:23" x14ac:dyDescent="0.3">
      <c r="A51" s="47" t="s">
        <v>56</v>
      </c>
      <c r="B51" s="50">
        <f t="shared" si="21"/>
        <v>159.75</v>
      </c>
      <c r="C51" s="50">
        <f t="shared" si="22"/>
        <v>4.7924999999999995</v>
      </c>
      <c r="D51" s="51">
        <f t="shared" si="23"/>
        <v>164.54249999999999</v>
      </c>
      <c r="E51" s="54">
        <f t="shared" si="24"/>
        <v>270.45</v>
      </c>
      <c r="F51" s="54">
        <f t="shared" si="25"/>
        <v>8.1135000000000002</v>
      </c>
      <c r="G51" s="51">
        <f t="shared" si="26"/>
        <v>278.56349999999998</v>
      </c>
      <c r="H51" s="50">
        <f t="shared" si="27"/>
        <v>360</v>
      </c>
      <c r="I51" s="50">
        <f t="shared" si="28"/>
        <v>10.8</v>
      </c>
      <c r="J51" s="51">
        <f t="shared" si="29"/>
        <v>370.8</v>
      </c>
      <c r="K51" s="53">
        <f t="shared" si="30"/>
        <v>449.32500000000005</v>
      </c>
      <c r="L51" s="53">
        <f t="shared" si="31"/>
        <v>13.479750000000003</v>
      </c>
      <c r="M51" s="55">
        <f t="shared" si="32"/>
        <v>462.80475000000007</v>
      </c>
      <c r="N51" s="53">
        <f t="shared" si="33"/>
        <v>540.00000000000011</v>
      </c>
      <c r="O51" s="53">
        <f t="shared" si="34"/>
        <v>16.200000000000003</v>
      </c>
      <c r="P51" s="51">
        <f t="shared" si="35"/>
        <v>556.20000000000005</v>
      </c>
      <c r="R51" s="3">
        <f t="shared" si="36"/>
        <v>159.75</v>
      </c>
      <c r="S51" s="3">
        <f t="shared" si="37"/>
        <v>270.45</v>
      </c>
      <c r="T51" s="3">
        <f t="shared" si="38"/>
        <v>360</v>
      </c>
      <c r="U51" s="3">
        <f t="shared" si="39"/>
        <v>449.32500000000005</v>
      </c>
      <c r="V51" s="3">
        <f t="shared" si="40"/>
        <v>540</v>
      </c>
      <c r="W51" s="27">
        <v>450</v>
      </c>
    </row>
    <row r="52" spans="1:23" x14ac:dyDescent="0.3">
      <c r="A52" s="47" t="s">
        <v>57</v>
      </c>
      <c r="B52" s="50">
        <f t="shared" si="21"/>
        <v>177.5</v>
      </c>
      <c r="C52" s="50">
        <f t="shared" si="22"/>
        <v>5.3249999999999993</v>
      </c>
      <c r="D52" s="51">
        <f t="shared" si="23"/>
        <v>182.82499999999999</v>
      </c>
      <c r="E52" s="54">
        <f t="shared" si="24"/>
        <v>300.5</v>
      </c>
      <c r="F52" s="54">
        <f t="shared" si="25"/>
        <v>9.0149999999999988</v>
      </c>
      <c r="G52" s="51">
        <f t="shared" si="26"/>
        <v>309.51499999999999</v>
      </c>
      <c r="H52" s="50">
        <f t="shared" si="27"/>
        <v>400</v>
      </c>
      <c r="I52" s="50">
        <f t="shared" si="28"/>
        <v>12</v>
      </c>
      <c r="J52" s="51">
        <f t="shared" si="29"/>
        <v>412</v>
      </c>
      <c r="K52" s="53">
        <f t="shared" si="30"/>
        <v>499.25</v>
      </c>
      <c r="L52" s="53">
        <f t="shared" si="31"/>
        <v>14.977499999999999</v>
      </c>
      <c r="M52" s="55">
        <f t="shared" si="32"/>
        <v>514.22749999999996</v>
      </c>
      <c r="N52" s="53">
        <f t="shared" si="33"/>
        <v>600</v>
      </c>
      <c r="O52" s="53">
        <f t="shared" si="34"/>
        <v>18</v>
      </c>
      <c r="P52" s="51">
        <f t="shared" si="35"/>
        <v>618</v>
      </c>
      <c r="R52" s="3">
        <f t="shared" si="36"/>
        <v>177.5</v>
      </c>
      <c r="S52" s="3">
        <f t="shared" si="37"/>
        <v>300.5</v>
      </c>
      <c r="T52" s="3">
        <f t="shared" si="38"/>
        <v>400</v>
      </c>
      <c r="U52" s="3">
        <f t="shared" si="39"/>
        <v>499.25</v>
      </c>
      <c r="V52" s="3">
        <f t="shared" si="40"/>
        <v>600</v>
      </c>
      <c r="W52" s="27">
        <f>'Base Premium'!G52</f>
        <v>500</v>
      </c>
    </row>
    <row r="53" spans="1:23" x14ac:dyDescent="0.3">
      <c r="A53" s="47" t="s">
        <v>58</v>
      </c>
      <c r="B53" s="50">
        <f t="shared" si="21"/>
        <v>284</v>
      </c>
      <c r="C53" s="50">
        <f t="shared" si="22"/>
        <v>8.52</v>
      </c>
      <c r="D53" s="51">
        <f t="shared" si="23"/>
        <v>292.52</v>
      </c>
      <c r="E53" s="54">
        <f t="shared" si="24"/>
        <v>480.79999999999995</v>
      </c>
      <c r="F53" s="54">
        <f t="shared" si="25"/>
        <v>14.423999999999998</v>
      </c>
      <c r="G53" s="51">
        <f t="shared" si="26"/>
        <v>495.22399999999993</v>
      </c>
      <c r="H53" s="50">
        <f t="shared" si="27"/>
        <v>640</v>
      </c>
      <c r="I53" s="50">
        <f t="shared" si="28"/>
        <v>19.200000000000003</v>
      </c>
      <c r="J53" s="51">
        <f t="shared" si="29"/>
        <v>659.2</v>
      </c>
      <c r="K53" s="53">
        <f t="shared" si="30"/>
        <v>798.80000000000007</v>
      </c>
      <c r="L53" s="53">
        <f t="shared" si="31"/>
        <v>23.964000000000002</v>
      </c>
      <c r="M53" s="55">
        <f t="shared" si="32"/>
        <v>822.76400000000012</v>
      </c>
      <c r="N53" s="53">
        <f t="shared" si="33"/>
        <v>960</v>
      </c>
      <c r="O53" s="53">
        <f t="shared" si="34"/>
        <v>28.799999999999997</v>
      </c>
      <c r="P53" s="51">
        <f t="shared" si="35"/>
        <v>988.8</v>
      </c>
      <c r="R53" s="3">
        <f t="shared" si="36"/>
        <v>284</v>
      </c>
      <c r="S53" s="3">
        <f t="shared" si="37"/>
        <v>480.79999999999995</v>
      </c>
      <c r="T53" s="3">
        <f t="shared" si="38"/>
        <v>640</v>
      </c>
      <c r="U53" s="3">
        <f t="shared" si="39"/>
        <v>798.80000000000007</v>
      </c>
      <c r="V53" s="3">
        <f t="shared" si="40"/>
        <v>960</v>
      </c>
      <c r="W53" s="27">
        <f>'Base Premium'!G53</f>
        <v>800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W53"/>
  <sheetViews>
    <sheetView topLeftCell="B31" workbookViewId="0">
      <selection activeCell="W31" sqref="W31:W53"/>
    </sheetView>
  </sheetViews>
  <sheetFormatPr defaultRowHeight="14.4" x14ac:dyDescent="0.3"/>
  <cols>
    <col min="1" max="1" width="42" customWidth="1"/>
    <col min="2" max="3" width="7.33203125" customWidth="1"/>
    <col min="4" max="4" width="6.88671875" customWidth="1"/>
    <col min="5" max="5" width="7.6640625" customWidth="1"/>
    <col min="6" max="7" width="7.33203125" customWidth="1"/>
    <col min="8" max="8" width="7.5546875" customWidth="1"/>
    <col min="9" max="9" width="7.44140625" customWidth="1"/>
    <col min="10" max="10" width="7.33203125" customWidth="1"/>
    <col min="11" max="11" width="7.5546875" customWidth="1"/>
    <col min="12" max="12" width="7.88671875" customWidth="1"/>
    <col min="13" max="14" width="7.6640625" customWidth="1"/>
    <col min="15" max="15" width="8.109375" customWidth="1"/>
    <col min="16" max="16" width="8" customWidth="1"/>
    <col min="18" max="18" width="12.88671875" bestFit="1" customWidth="1"/>
    <col min="19" max="22" width="14.109375" bestFit="1" customWidth="1"/>
    <col min="23" max="23" width="12.88671875" bestFit="1" customWidth="1"/>
  </cols>
  <sheetData>
    <row r="1" spans="1:23" ht="21" x14ac:dyDescent="0.4">
      <c r="A1" s="16" t="s">
        <v>84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2"/>
      <c r="R1" t="s">
        <v>35</v>
      </c>
      <c r="S1" s="20">
        <v>0.35499999999999998</v>
      </c>
      <c r="T1" t="s">
        <v>37</v>
      </c>
      <c r="U1" s="20">
        <v>0.8</v>
      </c>
      <c r="V1" t="s">
        <v>39</v>
      </c>
      <c r="W1" s="20">
        <v>1.2</v>
      </c>
    </row>
    <row r="2" spans="1:23" x14ac:dyDescent="0.3">
      <c r="A2" s="17" t="s">
        <v>80</v>
      </c>
      <c r="B2" s="17"/>
      <c r="C2" s="17"/>
      <c r="D2" s="17"/>
      <c r="E2" s="17"/>
      <c r="F2" s="17"/>
      <c r="G2" s="17"/>
      <c r="H2" s="17"/>
      <c r="I2" s="17"/>
      <c r="J2" s="18" t="s">
        <v>33</v>
      </c>
      <c r="K2" s="21">
        <v>3</v>
      </c>
      <c r="L2" s="18"/>
      <c r="M2" s="18"/>
      <c r="N2" s="18"/>
      <c r="O2" s="18"/>
      <c r="P2" s="18"/>
      <c r="R2" t="s">
        <v>36</v>
      </c>
      <c r="S2" s="20">
        <v>0.60099999999999998</v>
      </c>
      <c r="T2" t="s">
        <v>38</v>
      </c>
      <c r="U2" s="20">
        <v>0.99850000000000005</v>
      </c>
    </row>
    <row r="3" spans="1:23" ht="15" customHeight="1" x14ac:dyDescent="0.4">
      <c r="A3" s="16" t="s">
        <v>23</v>
      </c>
      <c r="B3" s="16"/>
      <c r="C3" s="16"/>
      <c r="D3" s="16"/>
      <c r="E3" s="16"/>
      <c r="F3" s="16"/>
      <c r="G3" s="16"/>
      <c r="H3" s="16"/>
      <c r="I3" s="16"/>
      <c r="J3" s="16" t="s">
        <v>34</v>
      </c>
      <c r="K3" s="22">
        <f>(100+K2)</f>
        <v>103</v>
      </c>
      <c r="L3" s="16"/>
      <c r="M3" s="16"/>
      <c r="N3" s="16"/>
      <c r="O3" s="16"/>
      <c r="P3" s="16"/>
      <c r="Q3" s="2"/>
    </row>
    <row r="4" spans="1:23" x14ac:dyDescent="0.3">
      <c r="A4" s="47" t="s">
        <v>6</v>
      </c>
      <c r="B4" s="48" t="s">
        <v>8</v>
      </c>
      <c r="C4" s="48" t="s">
        <v>9</v>
      </c>
      <c r="D4" s="48" t="s">
        <v>5</v>
      </c>
      <c r="E4" s="48" t="s">
        <v>10</v>
      </c>
      <c r="F4" s="48" t="s">
        <v>11</v>
      </c>
      <c r="G4" s="48" t="s">
        <v>5</v>
      </c>
      <c r="H4" s="48" t="s">
        <v>17</v>
      </c>
      <c r="I4" s="48" t="s">
        <v>11</v>
      </c>
      <c r="J4" s="48" t="s">
        <v>5</v>
      </c>
      <c r="K4" s="48" t="s">
        <v>12</v>
      </c>
      <c r="L4" s="48" t="s">
        <v>11</v>
      </c>
      <c r="M4" s="48" t="s">
        <v>5</v>
      </c>
      <c r="N4" s="48" t="s">
        <v>13</v>
      </c>
      <c r="O4" s="48" t="s">
        <v>11</v>
      </c>
      <c r="P4" s="48" t="s">
        <v>5</v>
      </c>
      <c r="Q4" s="1"/>
      <c r="R4" s="8" t="s">
        <v>8</v>
      </c>
      <c r="S4" s="8" t="s">
        <v>10</v>
      </c>
      <c r="T4" s="8" t="s">
        <v>17</v>
      </c>
      <c r="U4" s="8" t="s">
        <v>12</v>
      </c>
      <c r="V4" s="8" t="s">
        <v>13</v>
      </c>
      <c r="W4" s="8" t="s">
        <v>18</v>
      </c>
    </row>
    <row r="5" spans="1:23" x14ac:dyDescent="0.3">
      <c r="A5" s="47" t="s">
        <v>7</v>
      </c>
      <c r="B5" s="47" t="s">
        <v>19</v>
      </c>
      <c r="C5" s="47" t="s">
        <v>77</v>
      </c>
      <c r="D5" s="49" t="s">
        <v>20</v>
      </c>
      <c r="E5" s="49" t="s">
        <v>19</v>
      </c>
      <c r="F5" s="49" t="s">
        <v>77</v>
      </c>
      <c r="G5" s="49" t="s">
        <v>20</v>
      </c>
      <c r="H5" s="49" t="s">
        <v>19</v>
      </c>
      <c r="I5" s="49" t="s">
        <v>77</v>
      </c>
      <c r="J5" s="49" t="s">
        <v>20</v>
      </c>
      <c r="K5" s="49" t="s">
        <v>19</v>
      </c>
      <c r="L5" s="49" t="s">
        <v>77</v>
      </c>
      <c r="M5" s="49" t="s">
        <v>20</v>
      </c>
      <c r="N5" s="49" t="s">
        <v>19</v>
      </c>
      <c r="O5" s="49" t="s">
        <v>77</v>
      </c>
      <c r="P5" s="49" t="s">
        <v>20</v>
      </c>
      <c r="Q5" s="4"/>
      <c r="R5" s="9" t="s">
        <v>9</v>
      </c>
      <c r="S5" s="9" t="s">
        <v>11</v>
      </c>
      <c r="T5" s="9" t="s">
        <v>11</v>
      </c>
      <c r="U5" s="9" t="s">
        <v>11</v>
      </c>
      <c r="V5" s="9" t="s">
        <v>11</v>
      </c>
      <c r="W5" s="9" t="s">
        <v>19</v>
      </c>
    </row>
    <row r="6" spans="1:23" x14ac:dyDescent="0.3">
      <c r="A6" s="47" t="s">
        <v>61</v>
      </c>
      <c r="B6" s="50">
        <f>VALUE(D6*100/$K$3)</f>
        <v>120.345</v>
      </c>
      <c r="C6" s="50">
        <f>D6-B6</f>
        <v>3.6103499999999968</v>
      </c>
      <c r="D6" s="51">
        <f>R6+R6*$K$2/100</f>
        <v>123.95535</v>
      </c>
      <c r="E6" s="50">
        <f>VALUE(G6*100/$K$3)</f>
        <v>203.73899999999998</v>
      </c>
      <c r="F6" s="50">
        <f>VALUE(G6*$K$2/$K$3)</f>
        <v>6.1121699999999999</v>
      </c>
      <c r="G6" s="51">
        <f>S6+S6*$K$2/100</f>
        <v>209.85117</v>
      </c>
      <c r="H6" s="52">
        <f>VALUE(J6*100/$K$3)</f>
        <v>271.20000000000005</v>
      </c>
      <c r="I6" s="52">
        <f>VALUE(J6*$K$2/$K$3)</f>
        <v>8.136000000000001</v>
      </c>
      <c r="J6" s="51">
        <f>T6+T6*$K$2/100</f>
        <v>279.33600000000001</v>
      </c>
      <c r="K6" s="52">
        <f>VALUE(M6*100/$K$3)</f>
        <v>338.49150000000003</v>
      </c>
      <c r="L6" s="52">
        <f>VALUE(M6*$K$2/$K$3)</f>
        <v>10.154745000000002</v>
      </c>
      <c r="M6" s="51">
        <f>U6+U6*$K$2/100</f>
        <v>348.64624500000002</v>
      </c>
      <c r="N6" s="53">
        <f>VALUE(P6*100/$K$3)</f>
        <v>406.8</v>
      </c>
      <c r="O6" s="53">
        <f>VALUE(P6*$K$2/$K$3)</f>
        <v>12.204000000000002</v>
      </c>
      <c r="P6" s="51">
        <f>V6+V6*$K$2/100</f>
        <v>419.00400000000002</v>
      </c>
      <c r="Q6" s="5"/>
      <c r="R6" s="3">
        <f>W6*$S$1</f>
        <v>120.345</v>
      </c>
      <c r="S6" s="3">
        <f>W6*$S$2</f>
        <v>203.739</v>
      </c>
      <c r="T6" s="3">
        <f>W6*$U$1</f>
        <v>271.2</v>
      </c>
      <c r="U6" s="3">
        <f>W6*$U$2</f>
        <v>338.49150000000003</v>
      </c>
      <c r="V6" s="3">
        <f>W6*$W$1</f>
        <v>406.8</v>
      </c>
      <c r="W6" s="27">
        <f>W31*0.75</f>
        <v>339</v>
      </c>
    </row>
    <row r="7" spans="1:23" ht="12" customHeight="1" x14ac:dyDescent="0.3">
      <c r="A7" s="47" t="s">
        <v>63</v>
      </c>
      <c r="B7" s="50">
        <f t="shared" ref="B7:B28" si="0">VALUE(D7*100/$K$3)</f>
        <v>120.345</v>
      </c>
      <c r="C7" s="50">
        <f t="shared" ref="C7:C28" si="1">D7-B7</f>
        <v>3.6103499999999968</v>
      </c>
      <c r="D7" s="51">
        <f t="shared" ref="D7:D28" si="2">R7+R7*$K$2/100</f>
        <v>123.95535</v>
      </c>
      <c r="E7" s="50">
        <f t="shared" ref="E7:E28" si="3">VALUE(G7*100/$K$3)</f>
        <v>203.73899999999998</v>
      </c>
      <c r="F7" s="50">
        <f t="shared" ref="F7:F28" si="4">VALUE(G7*$K$2/$K$3)</f>
        <v>6.1121699999999999</v>
      </c>
      <c r="G7" s="51">
        <f t="shared" ref="G7:G28" si="5">S7+S7*$K$2/100</f>
        <v>209.85117</v>
      </c>
      <c r="H7" s="52">
        <f t="shared" ref="H7:H28" si="6">VALUE(J7*100/$K$3)</f>
        <v>271.20000000000005</v>
      </c>
      <c r="I7" s="52">
        <f t="shared" ref="I7:I28" si="7">VALUE(J7*$K$2/$K$3)</f>
        <v>8.136000000000001</v>
      </c>
      <c r="J7" s="51">
        <f t="shared" ref="J7:J28" si="8">T7+T7*$K$2/100</f>
        <v>279.33600000000001</v>
      </c>
      <c r="K7" s="52">
        <f t="shared" ref="K7:K28" si="9">VALUE(M7*100/$K$3)</f>
        <v>338.49150000000003</v>
      </c>
      <c r="L7" s="52">
        <f t="shared" ref="L7:L28" si="10">VALUE(M7*$K$2/$K$3)</f>
        <v>10.154745000000002</v>
      </c>
      <c r="M7" s="51">
        <f t="shared" ref="M7:M28" si="11">U7+U7*$K$2/100</f>
        <v>348.64624500000002</v>
      </c>
      <c r="N7" s="53">
        <f t="shared" ref="N7:N28" si="12">VALUE(P7*100/$K$3)</f>
        <v>406.8</v>
      </c>
      <c r="O7" s="53">
        <f t="shared" ref="O7:O28" si="13">VALUE(P7*$K$2/$K$3)</f>
        <v>12.204000000000002</v>
      </c>
      <c r="P7" s="51">
        <f t="shared" ref="P7:P28" si="14">V7+V7*$K$2/100</f>
        <v>419.00400000000002</v>
      </c>
      <c r="Q7" s="5"/>
      <c r="R7" s="3">
        <f t="shared" ref="R7:R28" si="15">W7*$S$1</f>
        <v>120.345</v>
      </c>
      <c r="S7" s="3">
        <f t="shared" ref="S7:S28" si="16">W7*$S$2</f>
        <v>203.739</v>
      </c>
      <c r="T7" s="3">
        <f t="shared" ref="T7:T28" si="17">W7*$U$1</f>
        <v>271.2</v>
      </c>
      <c r="U7" s="3">
        <f t="shared" ref="U7:U28" si="18">W7*$U$2</f>
        <v>338.49150000000003</v>
      </c>
      <c r="V7" s="3">
        <f t="shared" ref="V7:V28" si="19">W7*$W$1</f>
        <v>406.8</v>
      </c>
      <c r="W7" s="27">
        <f t="shared" ref="W7:W28" si="20">W32*0.75</f>
        <v>339</v>
      </c>
    </row>
    <row r="8" spans="1:23" ht="12" customHeight="1" x14ac:dyDescent="0.3">
      <c r="A8" s="47" t="s">
        <v>62</v>
      </c>
      <c r="B8" s="50">
        <f t="shared" si="0"/>
        <v>127.79999999999998</v>
      </c>
      <c r="C8" s="50">
        <f t="shared" si="1"/>
        <v>3.8340000000000032</v>
      </c>
      <c r="D8" s="51">
        <f t="shared" si="2"/>
        <v>131.63399999999999</v>
      </c>
      <c r="E8" s="50">
        <f t="shared" si="3"/>
        <v>216.35999999999999</v>
      </c>
      <c r="F8" s="50">
        <f t="shared" si="4"/>
        <v>6.4908000000000001</v>
      </c>
      <c r="G8" s="51">
        <f t="shared" si="5"/>
        <v>222.85079999999999</v>
      </c>
      <c r="H8" s="52">
        <f t="shared" si="6"/>
        <v>288</v>
      </c>
      <c r="I8" s="52">
        <f t="shared" si="7"/>
        <v>8.6399999999999988</v>
      </c>
      <c r="J8" s="51">
        <f t="shared" si="8"/>
        <v>296.64</v>
      </c>
      <c r="K8" s="52">
        <f t="shared" si="9"/>
        <v>359.46000000000004</v>
      </c>
      <c r="L8" s="52">
        <f t="shared" si="10"/>
        <v>10.783800000000001</v>
      </c>
      <c r="M8" s="51">
        <f t="shared" si="11"/>
        <v>370.24380000000002</v>
      </c>
      <c r="N8" s="53">
        <f t="shared" si="12"/>
        <v>432</v>
      </c>
      <c r="O8" s="53">
        <f t="shared" si="13"/>
        <v>12.959999999999999</v>
      </c>
      <c r="P8" s="51">
        <f t="shared" si="14"/>
        <v>444.96</v>
      </c>
      <c r="Q8" s="5"/>
      <c r="R8" s="3">
        <f t="shared" si="15"/>
        <v>127.8</v>
      </c>
      <c r="S8" s="3">
        <f t="shared" si="16"/>
        <v>216.35999999999999</v>
      </c>
      <c r="T8" s="3">
        <f t="shared" si="17"/>
        <v>288</v>
      </c>
      <c r="U8" s="3">
        <f t="shared" si="18"/>
        <v>359.46000000000004</v>
      </c>
      <c r="V8" s="3">
        <f t="shared" si="19"/>
        <v>432</v>
      </c>
      <c r="W8" s="27">
        <f t="shared" si="20"/>
        <v>360</v>
      </c>
    </row>
    <row r="9" spans="1:23" ht="12" customHeight="1" x14ac:dyDescent="0.3">
      <c r="A9" s="47" t="s">
        <v>64</v>
      </c>
      <c r="B9" s="50">
        <f t="shared" si="0"/>
        <v>127.79999999999998</v>
      </c>
      <c r="C9" s="50">
        <f t="shared" si="1"/>
        <v>3.8340000000000032</v>
      </c>
      <c r="D9" s="51">
        <f t="shared" si="2"/>
        <v>131.63399999999999</v>
      </c>
      <c r="E9" s="50">
        <f t="shared" si="3"/>
        <v>216.35999999999999</v>
      </c>
      <c r="F9" s="50">
        <f t="shared" si="4"/>
        <v>6.4908000000000001</v>
      </c>
      <c r="G9" s="51">
        <f t="shared" si="5"/>
        <v>222.85079999999999</v>
      </c>
      <c r="H9" s="52">
        <f t="shared" si="6"/>
        <v>288</v>
      </c>
      <c r="I9" s="52">
        <f t="shared" si="7"/>
        <v>8.6399999999999988</v>
      </c>
      <c r="J9" s="51">
        <f t="shared" si="8"/>
        <v>296.64</v>
      </c>
      <c r="K9" s="52">
        <f t="shared" si="9"/>
        <v>359.46000000000004</v>
      </c>
      <c r="L9" s="52">
        <f t="shared" si="10"/>
        <v>10.783800000000001</v>
      </c>
      <c r="M9" s="51">
        <f t="shared" si="11"/>
        <v>370.24380000000002</v>
      </c>
      <c r="N9" s="53">
        <f t="shared" si="12"/>
        <v>432</v>
      </c>
      <c r="O9" s="53">
        <f t="shared" si="13"/>
        <v>12.959999999999999</v>
      </c>
      <c r="P9" s="51">
        <f t="shared" si="14"/>
        <v>444.96</v>
      </c>
      <c r="Q9" s="5"/>
      <c r="R9" s="3">
        <f t="shared" si="15"/>
        <v>127.8</v>
      </c>
      <c r="S9" s="3">
        <f t="shared" si="16"/>
        <v>216.35999999999999</v>
      </c>
      <c r="T9" s="3">
        <f t="shared" si="17"/>
        <v>288</v>
      </c>
      <c r="U9" s="3">
        <f t="shared" si="18"/>
        <v>359.46000000000004</v>
      </c>
      <c r="V9" s="3">
        <f t="shared" si="19"/>
        <v>432</v>
      </c>
      <c r="W9" s="27">
        <f t="shared" si="20"/>
        <v>360</v>
      </c>
    </row>
    <row r="10" spans="1:23" x14ac:dyDescent="0.3">
      <c r="A10" s="47" t="s">
        <v>65</v>
      </c>
      <c r="B10" s="50">
        <f t="shared" si="0"/>
        <v>202.35</v>
      </c>
      <c r="C10" s="50">
        <f t="shared" si="1"/>
        <v>6.0705000000000098</v>
      </c>
      <c r="D10" s="51">
        <f t="shared" si="2"/>
        <v>208.4205</v>
      </c>
      <c r="E10" s="50">
        <f t="shared" si="3"/>
        <v>342.57</v>
      </c>
      <c r="F10" s="50">
        <f t="shared" si="4"/>
        <v>10.277100000000001</v>
      </c>
      <c r="G10" s="51">
        <f t="shared" si="5"/>
        <v>352.84710000000001</v>
      </c>
      <c r="H10" s="52">
        <f t="shared" si="6"/>
        <v>456</v>
      </c>
      <c r="I10" s="52">
        <f t="shared" si="7"/>
        <v>13.68</v>
      </c>
      <c r="J10" s="51">
        <f t="shared" si="8"/>
        <v>469.68</v>
      </c>
      <c r="K10" s="52">
        <f t="shared" si="9"/>
        <v>569.14499999999998</v>
      </c>
      <c r="L10" s="52">
        <f t="shared" si="10"/>
        <v>17.074349999999999</v>
      </c>
      <c r="M10" s="51">
        <f t="shared" si="11"/>
        <v>586.21934999999996</v>
      </c>
      <c r="N10" s="53">
        <f t="shared" si="12"/>
        <v>684</v>
      </c>
      <c r="O10" s="53">
        <f t="shared" si="13"/>
        <v>20.52</v>
      </c>
      <c r="P10" s="51">
        <f t="shared" si="14"/>
        <v>704.52</v>
      </c>
      <c r="Q10" s="5"/>
      <c r="R10" s="3">
        <f t="shared" si="15"/>
        <v>202.35</v>
      </c>
      <c r="S10" s="3">
        <f t="shared" si="16"/>
        <v>342.57</v>
      </c>
      <c r="T10" s="3">
        <f t="shared" si="17"/>
        <v>456</v>
      </c>
      <c r="U10" s="3">
        <f t="shared" si="18"/>
        <v>569.14499999999998</v>
      </c>
      <c r="V10" s="3">
        <f t="shared" si="19"/>
        <v>684</v>
      </c>
      <c r="W10" s="27">
        <f t="shared" si="20"/>
        <v>570</v>
      </c>
    </row>
    <row r="11" spans="1:23" ht="13.5" customHeight="1" x14ac:dyDescent="0.3">
      <c r="A11" s="47" t="s">
        <v>66</v>
      </c>
      <c r="B11" s="50">
        <f t="shared" si="0"/>
        <v>202.35</v>
      </c>
      <c r="C11" s="50">
        <f t="shared" si="1"/>
        <v>6.0705000000000098</v>
      </c>
      <c r="D11" s="51">
        <f t="shared" si="2"/>
        <v>208.4205</v>
      </c>
      <c r="E11" s="50">
        <f t="shared" si="3"/>
        <v>342.57</v>
      </c>
      <c r="F11" s="50">
        <f t="shared" si="4"/>
        <v>10.277100000000001</v>
      </c>
      <c r="G11" s="51">
        <f t="shared" si="5"/>
        <v>352.84710000000001</v>
      </c>
      <c r="H11" s="52">
        <f t="shared" si="6"/>
        <v>456</v>
      </c>
      <c r="I11" s="52">
        <f t="shared" si="7"/>
        <v>13.68</v>
      </c>
      <c r="J11" s="51">
        <f t="shared" si="8"/>
        <v>469.68</v>
      </c>
      <c r="K11" s="52">
        <f t="shared" si="9"/>
        <v>569.14499999999998</v>
      </c>
      <c r="L11" s="52">
        <f t="shared" si="10"/>
        <v>17.074349999999999</v>
      </c>
      <c r="M11" s="51">
        <f t="shared" si="11"/>
        <v>586.21934999999996</v>
      </c>
      <c r="N11" s="53">
        <f t="shared" si="12"/>
        <v>684</v>
      </c>
      <c r="O11" s="53">
        <f t="shared" si="13"/>
        <v>20.52</v>
      </c>
      <c r="P11" s="51">
        <f t="shared" si="14"/>
        <v>704.52</v>
      </c>
      <c r="Q11" s="5"/>
      <c r="R11" s="3">
        <f t="shared" si="15"/>
        <v>202.35</v>
      </c>
      <c r="S11" s="3">
        <f t="shared" si="16"/>
        <v>342.57</v>
      </c>
      <c r="T11" s="3">
        <f t="shared" si="17"/>
        <v>456</v>
      </c>
      <c r="U11" s="3">
        <f t="shared" si="18"/>
        <v>569.14499999999998</v>
      </c>
      <c r="V11" s="3">
        <f t="shared" si="19"/>
        <v>684</v>
      </c>
      <c r="W11" s="27">
        <f t="shared" si="20"/>
        <v>570</v>
      </c>
    </row>
    <row r="12" spans="1:23" x14ac:dyDescent="0.3">
      <c r="A12" s="47" t="s">
        <v>68</v>
      </c>
      <c r="B12" s="50">
        <f t="shared" si="0"/>
        <v>202.35</v>
      </c>
      <c r="C12" s="50">
        <f t="shared" si="1"/>
        <v>6.0705000000000098</v>
      </c>
      <c r="D12" s="51">
        <f t="shared" si="2"/>
        <v>208.4205</v>
      </c>
      <c r="E12" s="50">
        <f t="shared" si="3"/>
        <v>342.57</v>
      </c>
      <c r="F12" s="50">
        <f t="shared" si="4"/>
        <v>10.277100000000001</v>
      </c>
      <c r="G12" s="51">
        <f t="shared" si="5"/>
        <v>352.84710000000001</v>
      </c>
      <c r="H12" s="52">
        <f t="shared" si="6"/>
        <v>456</v>
      </c>
      <c r="I12" s="52">
        <f t="shared" si="7"/>
        <v>13.68</v>
      </c>
      <c r="J12" s="51">
        <f t="shared" si="8"/>
        <v>469.68</v>
      </c>
      <c r="K12" s="52">
        <f t="shared" si="9"/>
        <v>569.14499999999998</v>
      </c>
      <c r="L12" s="52">
        <f t="shared" si="10"/>
        <v>17.074349999999999</v>
      </c>
      <c r="M12" s="51">
        <f t="shared" si="11"/>
        <v>586.21934999999996</v>
      </c>
      <c r="N12" s="53">
        <f t="shared" si="12"/>
        <v>684</v>
      </c>
      <c r="O12" s="53">
        <f t="shared" si="13"/>
        <v>20.52</v>
      </c>
      <c r="P12" s="51">
        <f t="shared" si="14"/>
        <v>704.52</v>
      </c>
      <c r="Q12" s="5"/>
      <c r="R12" s="3">
        <f t="shared" si="15"/>
        <v>202.35</v>
      </c>
      <c r="S12" s="3">
        <f t="shared" si="16"/>
        <v>342.57</v>
      </c>
      <c r="T12" s="3">
        <f t="shared" si="17"/>
        <v>456</v>
      </c>
      <c r="U12" s="3">
        <f t="shared" si="18"/>
        <v>569.14499999999998</v>
      </c>
      <c r="V12" s="3">
        <f t="shared" si="19"/>
        <v>684</v>
      </c>
      <c r="W12" s="27">
        <f t="shared" si="20"/>
        <v>570</v>
      </c>
    </row>
    <row r="13" spans="1:23" ht="12" customHeight="1" x14ac:dyDescent="0.3">
      <c r="A13" s="47" t="s">
        <v>67</v>
      </c>
      <c r="B13" s="50">
        <f t="shared" si="0"/>
        <v>266.25</v>
      </c>
      <c r="C13" s="50">
        <f t="shared" si="1"/>
        <v>7.9875000000000114</v>
      </c>
      <c r="D13" s="51">
        <f t="shared" si="2"/>
        <v>274.23750000000001</v>
      </c>
      <c r="E13" s="50">
        <f t="shared" si="3"/>
        <v>450.75</v>
      </c>
      <c r="F13" s="50">
        <f t="shared" si="4"/>
        <v>13.522499999999999</v>
      </c>
      <c r="G13" s="51">
        <f t="shared" si="5"/>
        <v>464.27249999999998</v>
      </c>
      <c r="H13" s="52">
        <f t="shared" si="6"/>
        <v>600</v>
      </c>
      <c r="I13" s="52">
        <f t="shared" si="7"/>
        <v>18</v>
      </c>
      <c r="J13" s="51">
        <f t="shared" si="8"/>
        <v>618</v>
      </c>
      <c r="K13" s="52">
        <f t="shared" si="9"/>
        <v>748.875</v>
      </c>
      <c r="L13" s="52">
        <f t="shared" si="10"/>
        <v>22.466249999999999</v>
      </c>
      <c r="M13" s="51">
        <f t="shared" si="11"/>
        <v>771.34124999999995</v>
      </c>
      <c r="N13" s="53">
        <f t="shared" si="12"/>
        <v>900</v>
      </c>
      <c r="O13" s="53">
        <f t="shared" si="13"/>
        <v>27</v>
      </c>
      <c r="P13" s="51">
        <f t="shared" si="14"/>
        <v>927</v>
      </c>
      <c r="Q13" s="5"/>
      <c r="R13" s="3">
        <f t="shared" si="15"/>
        <v>266.25</v>
      </c>
      <c r="S13" s="3">
        <f t="shared" si="16"/>
        <v>450.75</v>
      </c>
      <c r="T13" s="3">
        <f t="shared" si="17"/>
        <v>600</v>
      </c>
      <c r="U13" s="3">
        <f t="shared" si="18"/>
        <v>748.875</v>
      </c>
      <c r="V13" s="3">
        <f t="shared" si="19"/>
        <v>900</v>
      </c>
      <c r="W13" s="27">
        <f t="shared" si="20"/>
        <v>750</v>
      </c>
    </row>
    <row r="14" spans="1:23" x14ac:dyDescent="0.3">
      <c r="A14" s="47" t="s">
        <v>69</v>
      </c>
      <c r="B14" s="50">
        <f t="shared" si="0"/>
        <v>266.25</v>
      </c>
      <c r="C14" s="50">
        <f t="shared" si="1"/>
        <v>7.9875000000000114</v>
      </c>
      <c r="D14" s="51">
        <f t="shared" si="2"/>
        <v>274.23750000000001</v>
      </c>
      <c r="E14" s="50">
        <f t="shared" si="3"/>
        <v>450.75</v>
      </c>
      <c r="F14" s="50">
        <f t="shared" si="4"/>
        <v>13.522499999999999</v>
      </c>
      <c r="G14" s="51">
        <f t="shared" si="5"/>
        <v>464.27249999999998</v>
      </c>
      <c r="H14" s="52">
        <f t="shared" si="6"/>
        <v>600</v>
      </c>
      <c r="I14" s="52">
        <f t="shared" si="7"/>
        <v>18</v>
      </c>
      <c r="J14" s="51">
        <f t="shared" si="8"/>
        <v>618</v>
      </c>
      <c r="K14" s="52">
        <f t="shared" si="9"/>
        <v>748.875</v>
      </c>
      <c r="L14" s="52">
        <f t="shared" si="10"/>
        <v>22.466249999999999</v>
      </c>
      <c r="M14" s="51">
        <f t="shared" si="11"/>
        <v>771.34124999999995</v>
      </c>
      <c r="N14" s="53">
        <f t="shared" si="12"/>
        <v>900</v>
      </c>
      <c r="O14" s="53">
        <f t="shared" si="13"/>
        <v>27</v>
      </c>
      <c r="P14" s="51">
        <f t="shared" si="14"/>
        <v>927</v>
      </c>
      <c r="Q14" s="5"/>
      <c r="R14" s="3">
        <f t="shared" si="15"/>
        <v>266.25</v>
      </c>
      <c r="S14" s="3">
        <f t="shared" si="16"/>
        <v>450.75</v>
      </c>
      <c r="T14" s="3">
        <f t="shared" si="17"/>
        <v>600</v>
      </c>
      <c r="U14" s="3">
        <f t="shared" si="18"/>
        <v>748.875</v>
      </c>
      <c r="V14" s="3">
        <f t="shared" si="19"/>
        <v>900</v>
      </c>
      <c r="W14" s="27">
        <f t="shared" si="20"/>
        <v>750</v>
      </c>
    </row>
    <row r="15" spans="1:23" ht="11.25" customHeight="1" x14ac:dyDescent="0.3">
      <c r="A15" s="47" t="s">
        <v>70</v>
      </c>
      <c r="B15" s="50">
        <f t="shared" si="0"/>
        <v>146.4375</v>
      </c>
      <c r="C15" s="50">
        <f t="shared" si="1"/>
        <v>4.3931249999999977</v>
      </c>
      <c r="D15" s="51">
        <f t="shared" si="2"/>
        <v>150.830625</v>
      </c>
      <c r="E15" s="50">
        <f t="shared" si="3"/>
        <v>247.91249999999999</v>
      </c>
      <c r="F15" s="50">
        <f t="shared" si="4"/>
        <v>7.4373750000000003</v>
      </c>
      <c r="G15" s="51">
        <f t="shared" si="5"/>
        <v>255.349875</v>
      </c>
      <c r="H15" s="52">
        <f t="shared" si="6"/>
        <v>330</v>
      </c>
      <c r="I15" s="52">
        <f t="shared" si="7"/>
        <v>9.8999999999999986</v>
      </c>
      <c r="J15" s="51">
        <f t="shared" si="8"/>
        <v>339.9</v>
      </c>
      <c r="K15" s="52">
        <f t="shared" si="9"/>
        <v>411.88125000000002</v>
      </c>
      <c r="L15" s="52">
        <f t="shared" si="10"/>
        <v>12.356437500000002</v>
      </c>
      <c r="M15" s="51">
        <f t="shared" si="11"/>
        <v>424.23768750000005</v>
      </c>
      <c r="N15" s="53">
        <f t="shared" si="12"/>
        <v>495</v>
      </c>
      <c r="O15" s="53">
        <f t="shared" si="13"/>
        <v>14.850000000000001</v>
      </c>
      <c r="P15" s="51">
        <f t="shared" si="14"/>
        <v>509.85</v>
      </c>
      <c r="Q15" s="5"/>
      <c r="R15" s="3">
        <f t="shared" si="15"/>
        <v>146.4375</v>
      </c>
      <c r="S15" s="3">
        <f t="shared" si="16"/>
        <v>247.91249999999999</v>
      </c>
      <c r="T15" s="3">
        <f t="shared" si="17"/>
        <v>330</v>
      </c>
      <c r="U15" s="3">
        <f t="shared" si="18"/>
        <v>411.88125000000002</v>
      </c>
      <c r="V15" s="3">
        <f t="shared" si="19"/>
        <v>495</v>
      </c>
      <c r="W15" s="27">
        <f t="shared" si="20"/>
        <v>412.5</v>
      </c>
    </row>
    <row r="16" spans="1:23" x14ac:dyDescent="0.3">
      <c r="A16" s="47" t="s">
        <v>71</v>
      </c>
      <c r="B16" s="50">
        <f t="shared" si="0"/>
        <v>146.4375</v>
      </c>
      <c r="C16" s="50">
        <f t="shared" si="1"/>
        <v>4.3931249999999977</v>
      </c>
      <c r="D16" s="51">
        <f t="shared" si="2"/>
        <v>150.830625</v>
      </c>
      <c r="E16" s="50">
        <f t="shared" si="3"/>
        <v>247.91249999999999</v>
      </c>
      <c r="F16" s="50">
        <f t="shared" si="4"/>
        <v>7.4373750000000003</v>
      </c>
      <c r="G16" s="51">
        <f t="shared" si="5"/>
        <v>255.349875</v>
      </c>
      <c r="H16" s="52">
        <f t="shared" si="6"/>
        <v>330</v>
      </c>
      <c r="I16" s="52">
        <f t="shared" si="7"/>
        <v>9.8999999999999986</v>
      </c>
      <c r="J16" s="51">
        <f t="shared" si="8"/>
        <v>339.9</v>
      </c>
      <c r="K16" s="52">
        <f t="shared" si="9"/>
        <v>411.88125000000002</v>
      </c>
      <c r="L16" s="52">
        <f t="shared" si="10"/>
        <v>12.356437500000002</v>
      </c>
      <c r="M16" s="51">
        <f t="shared" si="11"/>
        <v>424.23768750000005</v>
      </c>
      <c r="N16" s="53">
        <f t="shared" si="12"/>
        <v>495</v>
      </c>
      <c r="O16" s="53">
        <f t="shared" si="13"/>
        <v>14.850000000000001</v>
      </c>
      <c r="P16" s="51">
        <f t="shared" si="14"/>
        <v>509.85</v>
      </c>
      <c r="Q16" s="5"/>
      <c r="R16" s="3">
        <f t="shared" si="15"/>
        <v>146.4375</v>
      </c>
      <c r="S16" s="3">
        <f t="shared" si="16"/>
        <v>247.91249999999999</v>
      </c>
      <c r="T16" s="3">
        <f t="shared" si="17"/>
        <v>330</v>
      </c>
      <c r="U16" s="3">
        <f t="shared" si="18"/>
        <v>411.88125000000002</v>
      </c>
      <c r="V16" s="3">
        <f t="shared" si="19"/>
        <v>495</v>
      </c>
      <c r="W16" s="27">
        <f t="shared" si="20"/>
        <v>412.5</v>
      </c>
    </row>
    <row r="17" spans="1:23" ht="11.25" customHeight="1" x14ac:dyDescent="0.3">
      <c r="A17" s="47" t="s">
        <v>72</v>
      </c>
      <c r="B17" s="50">
        <f t="shared" si="0"/>
        <v>146.4375</v>
      </c>
      <c r="C17" s="50">
        <f t="shared" si="1"/>
        <v>4.3931249999999977</v>
      </c>
      <c r="D17" s="51">
        <f t="shared" si="2"/>
        <v>150.830625</v>
      </c>
      <c r="E17" s="50">
        <f t="shared" si="3"/>
        <v>247.91249999999999</v>
      </c>
      <c r="F17" s="50">
        <f t="shared" si="4"/>
        <v>7.4373750000000003</v>
      </c>
      <c r="G17" s="51">
        <f t="shared" si="5"/>
        <v>255.349875</v>
      </c>
      <c r="H17" s="52">
        <f t="shared" si="6"/>
        <v>330</v>
      </c>
      <c r="I17" s="52">
        <f t="shared" si="7"/>
        <v>9.8999999999999986</v>
      </c>
      <c r="J17" s="51">
        <f t="shared" si="8"/>
        <v>339.9</v>
      </c>
      <c r="K17" s="52">
        <f t="shared" si="9"/>
        <v>411.88125000000002</v>
      </c>
      <c r="L17" s="52">
        <f t="shared" si="10"/>
        <v>12.356437500000002</v>
      </c>
      <c r="M17" s="51">
        <f t="shared" si="11"/>
        <v>424.23768750000005</v>
      </c>
      <c r="N17" s="53">
        <f t="shared" si="12"/>
        <v>495</v>
      </c>
      <c r="O17" s="53">
        <f t="shared" si="13"/>
        <v>14.850000000000001</v>
      </c>
      <c r="P17" s="51">
        <f t="shared" si="14"/>
        <v>509.85</v>
      </c>
      <c r="Q17" s="5"/>
      <c r="R17" s="3">
        <f t="shared" si="15"/>
        <v>146.4375</v>
      </c>
      <c r="S17" s="3">
        <f t="shared" si="16"/>
        <v>247.91249999999999</v>
      </c>
      <c r="T17" s="3">
        <f t="shared" si="17"/>
        <v>330</v>
      </c>
      <c r="U17" s="3">
        <f t="shared" si="18"/>
        <v>411.88125000000002</v>
      </c>
      <c r="V17" s="3">
        <f t="shared" si="19"/>
        <v>495</v>
      </c>
      <c r="W17" s="27">
        <f t="shared" si="20"/>
        <v>412.5</v>
      </c>
    </row>
    <row r="18" spans="1:23" x14ac:dyDescent="0.3">
      <c r="A18" s="47" t="s">
        <v>73</v>
      </c>
      <c r="B18" s="50">
        <f t="shared" si="0"/>
        <v>159.75</v>
      </c>
      <c r="C18" s="50">
        <f t="shared" si="1"/>
        <v>4.7924999999999898</v>
      </c>
      <c r="D18" s="51">
        <f t="shared" si="2"/>
        <v>164.54249999999999</v>
      </c>
      <c r="E18" s="50">
        <f t="shared" si="3"/>
        <v>270.45</v>
      </c>
      <c r="F18" s="50">
        <f t="shared" si="4"/>
        <v>8.1135000000000002</v>
      </c>
      <c r="G18" s="51">
        <f t="shared" si="5"/>
        <v>278.56349999999998</v>
      </c>
      <c r="H18" s="52">
        <f t="shared" si="6"/>
        <v>360</v>
      </c>
      <c r="I18" s="52">
        <f t="shared" si="7"/>
        <v>10.8</v>
      </c>
      <c r="J18" s="51">
        <f t="shared" si="8"/>
        <v>370.8</v>
      </c>
      <c r="K18" s="52">
        <f t="shared" si="9"/>
        <v>449.32500000000005</v>
      </c>
      <c r="L18" s="52">
        <f t="shared" si="10"/>
        <v>13.479750000000003</v>
      </c>
      <c r="M18" s="51">
        <f t="shared" si="11"/>
        <v>462.80475000000007</v>
      </c>
      <c r="N18" s="53">
        <f t="shared" si="12"/>
        <v>540.00000000000011</v>
      </c>
      <c r="O18" s="53">
        <f t="shared" si="13"/>
        <v>16.200000000000003</v>
      </c>
      <c r="P18" s="51">
        <f t="shared" si="14"/>
        <v>556.20000000000005</v>
      </c>
      <c r="Q18" s="5"/>
      <c r="R18" s="3">
        <f t="shared" si="15"/>
        <v>159.75</v>
      </c>
      <c r="S18" s="3">
        <f t="shared" si="16"/>
        <v>270.45</v>
      </c>
      <c r="T18" s="3">
        <f t="shared" si="17"/>
        <v>360</v>
      </c>
      <c r="U18" s="3">
        <f t="shared" si="18"/>
        <v>449.32500000000005</v>
      </c>
      <c r="V18" s="3">
        <f t="shared" si="19"/>
        <v>540</v>
      </c>
      <c r="W18" s="27">
        <f t="shared" si="20"/>
        <v>450</v>
      </c>
    </row>
    <row r="19" spans="1:23" x14ac:dyDescent="0.3">
      <c r="A19" s="47" t="s">
        <v>28</v>
      </c>
      <c r="B19" s="50">
        <f t="shared" si="0"/>
        <v>106.5</v>
      </c>
      <c r="C19" s="50">
        <f t="shared" si="1"/>
        <v>3.1949999999999932</v>
      </c>
      <c r="D19" s="51">
        <f t="shared" si="2"/>
        <v>109.69499999999999</v>
      </c>
      <c r="E19" s="50">
        <f t="shared" si="3"/>
        <v>180.29999999999998</v>
      </c>
      <c r="F19" s="50">
        <f t="shared" si="4"/>
        <v>5.4089999999999998</v>
      </c>
      <c r="G19" s="51">
        <f t="shared" si="5"/>
        <v>185.70899999999997</v>
      </c>
      <c r="H19" s="52">
        <f t="shared" si="6"/>
        <v>240</v>
      </c>
      <c r="I19" s="52">
        <f t="shared" si="7"/>
        <v>7.1999999999999993</v>
      </c>
      <c r="J19" s="51">
        <f t="shared" si="8"/>
        <v>247.2</v>
      </c>
      <c r="K19" s="52">
        <f t="shared" si="9"/>
        <v>299.54999999999995</v>
      </c>
      <c r="L19" s="52">
        <f t="shared" si="10"/>
        <v>8.9864999999999995</v>
      </c>
      <c r="M19" s="51">
        <f t="shared" si="11"/>
        <v>308.53649999999999</v>
      </c>
      <c r="N19" s="53">
        <f t="shared" si="12"/>
        <v>360</v>
      </c>
      <c r="O19" s="53">
        <f t="shared" si="13"/>
        <v>10.8</v>
      </c>
      <c r="P19" s="51">
        <f t="shared" si="14"/>
        <v>370.8</v>
      </c>
      <c r="Q19" s="5"/>
      <c r="R19" s="3">
        <f t="shared" si="15"/>
        <v>106.5</v>
      </c>
      <c r="S19" s="3">
        <f t="shared" si="16"/>
        <v>180.29999999999998</v>
      </c>
      <c r="T19" s="3">
        <f t="shared" si="17"/>
        <v>240</v>
      </c>
      <c r="U19" s="3">
        <f t="shared" si="18"/>
        <v>299.55</v>
      </c>
      <c r="V19" s="3">
        <f t="shared" si="19"/>
        <v>360</v>
      </c>
      <c r="W19" s="27">
        <f t="shared" si="20"/>
        <v>300</v>
      </c>
    </row>
    <row r="20" spans="1:23" x14ac:dyDescent="0.3">
      <c r="A20" s="47" t="s">
        <v>29</v>
      </c>
      <c r="B20" s="50">
        <f t="shared" si="0"/>
        <v>79.875</v>
      </c>
      <c r="C20" s="50">
        <f t="shared" si="1"/>
        <v>2.3962499999999949</v>
      </c>
      <c r="D20" s="51">
        <f t="shared" si="2"/>
        <v>82.271249999999995</v>
      </c>
      <c r="E20" s="50">
        <f t="shared" si="3"/>
        <v>135.22499999999999</v>
      </c>
      <c r="F20" s="50">
        <f t="shared" si="4"/>
        <v>4.0567500000000001</v>
      </c>
      <c r="G20" s="51">
        <f t="shared" si="5"/>
        <v>139.28174999999999</v>
      </c>
      <c r="H20" s="52">
        <f t="shared" si="6"/>
        <v>180</v>
      </c>
      <c r="I20" s="52">
        <f t="shared" si="7"/>
        <v>5.4</v>
      </c>
      <c r="J20" s="51">
        <f t="shared" si="8"/>
        <v>185.4</v>
      </c>
      <c r="K20" s="52">
        <f t="shared" si="9"/>
        <v>224.66250000000002</v>
      </c>
      <c r="L20" s="52">
        <f t="shared" si="10"/>
        <v>6.7398750000000014</v>
      </c>
      <c r="M20" s="51">
        <f t="shared" si="11"/>
        <v>231.40237500000003</v>
      </c>
      <c r="N20" s="53">
        <f t="shared" si="12"/>
        <v>270.00000000000006</v>
      </c>
      <c r="O20" s="53">
        <f t="shared" si="13"/>
        <v>8.1000000000000014</v>
      </c>
      <c r="P20" s="51">
        <f t="shared" si="14"/>
        <v>278.10000000000002</v>
      </c>
      <c r="Q20" s="5"/>
      <c r="R20" s="3">
        <f t="shared" si="15"/>
        <v>79.875</v>
      </c>
      <c r="S20" s="3">
        <f t="shared" si="16"/>
        <v>135.22499999999999</v>
      </c>
      <c r="T20" s="3">
        <f t="shared" si="17"/>
        <v>180</v>
      </c>
      <c r="U20" s="3">
        <f t="shared" si="18"/>
        <v>224.66250000000002</v>
      </c>
      <c r="V20" s="3">
        <f t="shared" si="19"/>
        <v>270</v>
      </c>
      <c r="W20" s="27">
        <f t="shared" si="20"/>
        <v>225</v>
      </c>
    </row>
    <row r="21" spans="1:23" x14ac:dyDescent="0.3">
      <c r="A21" s="47" t="s">
        <v>30</v>
      </c>
      <c r="B21" s="50">
        <f t="shared" si="0"/>
        <v>59.90625</v>
      </c>
      <c r="C21" s="50">
        <f t="shared" si="1"/>
        <v>1.7971874999999997</v>
      </c>
      <c r="D21" s="51">
        <f t="shared" si="2"/>
        <v>61.7034375</v>
      </c>
      <c r="E21" s="50">
        <f t="shared" si="3"/>
        <v>101.41875</v>
      </c>
      <c r="F21" s="50">
        <f t="shared" si="4"/>
        <v>3.0425624999999998</v>
      </c>
      <c r="G21" s="51">
        <f t="shared" si="5"/>
        <v>104.46131250000001</v>
      </c>
      <c r="H21" s="52">
        <f t="shared" si="6"/>
        <v>135.00000000000003</v>
      </c>
      <c r="I21" s="52">
        <f t="shared" si="7"/>
        <v>4.0500000000000007</v>
      </c>
      <c r="J21" s="51">
        <f t="shared" si="8"/>
        <v>139.05000000000001</v>
      </c>
      <c r="K21" s="52">
        <f t="shared" si="9"/>
        <v>168.49687500000002</v>
      </c>
      <c r="L21" s="52">
        <f t="shared" si="10"/>
        <v>5.0549062500000002</v>
      </c>
      <c r="M21" s="51">
        <f t="shared" si="11"/>
        <v>173.55178125</v>
      </c>
      <c r="N21" s="53">
        <f t="shared" si="12"/>
        <v>202.5</v>
      </c>
      <c r="O21" s="53">
        <f t="shared" si="13"/>
        <v>6.0749999999999993</v>
      </c>
      <c r="P21" s="51">
        <f t="shared" si="14"/>
        <v>208.57499999999999</v>
      </c>
      <c r="Q21" s="5"/>
      <c r="R21" s="3">
        <f t="shared" si="15"/>
        <v>59.90625</v>
      </c>
      <c r="S21" s="3">
        <f t="shared" si="16"/>
        <v>101.41875</v>
      </c>
      <c r="T21" s="3">
        <f t="shared" si="17"/>
        <v>135</v>
      </c>
      <c r="U21" s="3">
        <f t="shared" si="18"/>
        <v>168.49687500000002</v>
      </c>
      <c r="V21" s="3">
        <f t="shared" si="19"/>
        <v>202.5</v>
      </c>
      <c r="W21" s="27">
        <f t="shared" si="20"/>
        <v>168.75</v>
      </c>
    </row>
    <row r="22" spans="1:23" x14ac:dyDescent="0.3">
      <c r="A22" s="47" t="s">
        <v>74</v>
      </c>
      <c r="B22" s="50">
        <f t="shared" si="0"/>
        <v>199.6875</v>
      </c>
      <c r="C22" s="50">
        <f t="shared" si="1"/>
        <v>5.9906249999999943</v>
      </c>
      <c r="D22" s="51">
        <f t="shared" si="2"/>
        <v>205.67812499999999</v>
      </c>
      <c r="E22" s="50">
        <f t="shared" si="3"/>
        <v>338.0625</v>
      </c>
      <c r="F22" s="50">
        <f t="shared" si="4"/>
        <v>10.141875000000001</v>
      </c>
      <c r="G22" s="51">
        <f t="shared" si="5"/>
        <v>348.20437500000003</v>
      </c>
      <c r="H22" s="52">
        <f t="shared" si="6"/>
        <v>450</v>
      </c>
      <c r="I22" s="52">
        <f t="shared" si="7"/>
        <v>13.5</v>
      </c>
      <c r="J22" s="51">
        <f t="shared" si="8"/>
        <v>463.5</v>
      </c>
      <c r="K22" s="52">
        <f t="shared" si="9"/>
        <v>561.65624999999989</v>
      </c>
      <c r="L22" s="52">
        <f t="shared" si="10"/>
        <v>16.849687499999998</v>
      </c>
      <c r="M22" s="51">
        <f t="shared" si="11"/>
        <v>578.50593749999996</v>
      </c>
      <c r="N22" s="53">
        <f t="shared" si="12"/>
        <v>675</v>
      </c>
      <c r="O22" s="53">
        <f t="shared" si="13"/>
        <v>20.25</v>
      </c>
      <c r="P22" s="51">
        <f t="shared" si="14"/>
        <v>695.25</v>
      </c>
      <c r="Q22" s="5"/>
      <c r="R22" s="3">
        <f t="shared" si="15"/>
        <v>199.6875</v>
      </c>
      <c r="S22" s="3">
        <f t="shared" si="16"/>
        <v>338.0625</v>
      </c>
      <c r="T22" s="3">
        <f t="shared" si="17"/>
        <v>450</v>
      </c>
      <c r="U22" s="3">
        <f t="shared" si="18"/>
        <v>561.65625</v>
      </c>
      <c r="V22" s="3">
        <f t="shared" si="19"/>
        <v>675</v>
      </c>
      <c r="W22" s="27">
        <f t="shared" si="20"/>
        <v>562.5</v>
      </c>
    </row>
    <row r="23" spans="1:23" x14ac:dyDescent="0.3">
      <c r="A23" s="47" t="s">
        <v>31</v>
      </c>
      <c r="B23" s="50">
        <f t="shared" si="0"/>
        <v>213</v>
      </c>
      <c r="C23" s="50">
        <f t="shared" si="1"/>
        <v>6.3899999999999864</v>
      </c>
      <c r="D23" s="51">
        <f t="shared" si="2"/>
        <v>219.39</v>
      </c>
      <c r="E23" s="50">
        <f t="shared" si="3"/>
        <v>360.59999999999997</v>
      </c>
      <c r="F23" s="50">
        <f t="shared" si="4"/>
        <v>10.818</v>
      </c>
      <c r="G23" s="51">
        <f t="shared" si="5"/>
        <v>371.41799999999995</v>
      </c>
      <c r="H23" s="52">
        <f t="shared" si="6"/>
        <v>480</v>
      </c>
      <c r="I23" s="52">
        <f t="shared" si="7"/>
        <v>14.399999999999999</v>
      </c>
      <c r="J23" s="51">
        <f t="shared" si="8"/>
        <v>494.4</v>
      </c>
      <c r="K23" s="52">
        <f t="shared" si="9"/>
        <v>599.09999999999991</v>
      </c>
      <c r="L23" s="52">
        <f t="shared" si="10"/>
        <v>17.972999999999999</v>
      </c>
      <c r="M23" s="51">
        <f t="shared" si="11"/>
        <v>617.07299999999998</v>
      </c>
      <c r="N23" s="53">
        <f t="shared" si="12"/>
        <v>720</v>
      </c>
      <c r="O23" s="53">
        <f t="shared" si="13"/>
        <v>21.6</v>
      </c>
      <c r="P23" s="51">
        <f t="shared" si="14"/>
        <v>741.6</v>
      </c>
      <c r="Q23" s="5"/>
      <c r="R23" s="3">
        <f t="shared" si="15"/>
        <v>213</v>
      </c>
      <c r="S23" s="3">
        <f t="shared" si="16"/>
        <v>360.59999999999997</v>
      </c>
      <c r="T23" s="3">
        <f t="shared" si="17"/>
        <v>480</v>
      </c>
      <c r="U23" s="3">
        <f t="shared" si="18"/>
        <v>599.1</v>
      </c>
      <c r="V23" s="3">
        <f t="shared" si="19"/>
        <v>720</v>
      </c>
      <c r="W23" s="27">
        <f t="shared" si="20"/>
        <v>600</v>
      </c>
    </row>
    <row r="24" spans="1:23" x14ac:dyDescent="0.3">
      <c r="A24" s="47" t="s">
        <v>76</v>
      </c>
      <c r="B24" s="50">
        <f t="shared" si="0"/>
        <v>109.16249999999999</v>
      </c>
      <c r="C24" s="50">
        <f t="shared" si="1"/>
        <v>3.2748749999999944</v>
      </c>
      <c r="D24" s="51">
        <f t="shared" si="2"/>
        <v>112.43737499999999</v>
      </c>
      <c r="E24" s="50">
        <f t="shared" si="3"/>
        <v>184.8075</v>
      </c>
      <c r="F24" s="50">
        <f t="shared" si="4"/>
        <v>5.5442250000000008</v>
      </c>
      <c r="G24" s="51">
        <f t="shared" si="5"/>
        <v>190.35172500000002</v>
      </c>
      <c r="H24" s="52">
        <f t="shared" si="6"/>
        <v>246</v>
      </c>
      <c r="I24" s="52">
        <f t="shared" si="7"/>
        <v>7.38</v>
      </c>
      <c r="J24" s="51">
        <f t="shared" si="8"/>
        <v>253.38</v>
      </c>
      <c r="K24" s="52">
        <f t="shared" si="9"/>
        <v>307.03874999999999</v>
      </c>
      <c r="L24" s="52">
        <f t="shared" si="10"/>
        <v>9.2111625000000004</v>
      </c>
      <c r="M24" s="51">
        <f t="shared" si="11"/>
        <v>316.24991249999999</v>
      </c>
      <c r="N24" s="53">
        <f t="shared" si="12"/>
        <v>369</v>
      </c>
      <c r="O24" s="53">
        <f t="shared" si="13"/>
        <v>11.07</v>
      </c>
      <c r="P24" s="51">
        <f t="shared" si="14"/>
        <v>380.07</v>
      </c>
      <c r="Q24" s="5"/>
      <c r="R24" s="3">
        <f t="shared" si="15"/>
        <v>109.16249999999999</v>
      </c>
      <c r="S24" s="3">
        <f t="shared" si="16"/>
        <v>184.8075</v>
      </c>
      <c r="T24" s="3">
        <f t="shared" si="17"/>
        <v>246</v>
      </c>
      <c r="U24" s="3">
        <f t="shared" si="18"/>
        <v>307.03874999999999</v>
      </c>
      <c r="V24" s="3">
        <f t="shared" si="19"/>
        <v>369</v>
      </c>
      <c r="W24" s="27">
        <f t="shared" si="20"/>
        <v>307.5</v>
      </c>
    </row>
    <row r="25" spans="1:23" x14ac:dyDescent="0.3">
      <c r="A25" s="47" t="s">
        <v>75</v>
      </c>
      <c r="B25" s="50">
        <f t="shared" si="0"/>
        <v>109.16249999999999</v>
      </c>
      <c r="C25" s="50">
        <f t="shared" si="1"/>
        <v>3.2748749999999944</v>
      </c>
      <c r="D25" s="51">
        <f t="shared" si="2"/>
        <v>112.43737499999999</v>
      </c>
      <c r="E25" s="50">
        <f t="shared" si="3"/>
        <v>184.8075</v>
      </c>
      <c r="F25" s="50">
        <f t="shared" si="4"/>
        <v>5.5442250000000008</v>
      </c>
      <c r="G25" s="51">
        <f t="shared" si="5"/>
        <v>190.35172500000002</v>
      </c>
      <c r="H25" s="52">
        <f t="shared" si="6"/>
        <v>246</v>
      </c>
      <c r="I25" s="52">
        <f t="shared" si="7"/>
        <v>7.38</v>
      </c>
      <c r="J25" s="51">
        <f t="shared" si="8"/>
        <v>253.38</v>
      </c>
      <c r="K25" s="52">
        <f t="shared" si="9"/>
        <v>307.03874999999999</v>
      </c>
      <c r="L25" s="52">
        <f t="shared" si="10"/>
        <v>9.2111625000000004</v>
      </c>
      <c r="M25" s="51">
        <f t="shared" si="11"/>
        <v>316.24991249999999</v>
      </c>
      <c r="N25" s="53">
        <f t="shared" si="12"/>
        <v>369</v>
      </c>
      <c r="O25" s="53">
        <f t="shared" si="13"/>
        <v>11.07</v>
      </c>
      <c r="P25" s="51">
        <f t="shared" si="14"/>
        <v>380.07</v>
      </c>
      <c r="Q25" s="5"/>
      <c r="R25" s="3">
        <f t="shared" si="15"/>
        <v>109.16249999999999</v>
      </c>
      <c r="S25" s="3">
        <f t="shared" si="16"/>
        <v>184.8075</v>
      </c>
      <c r="T25" s="3">
        <f t="shared" si="17"/>
        <v>246</v>
      </c>
      <c r="U25" s="3">
        <f t="shared" si="18"/>
        <v>307.03874999999999</v>
      </c>
      <c r="V25" s="3">
        <f t="shared" si="19"/>
        <v>369</v>
      </c>
      <c r="W25" s="27">
        <f t="shared" si="20"/>
        <v>307.5</v>
      </c>
    </row>
    <row r="26" spans="1:23" x14ac:dyDescent="0.3">
      <c r="A26" s="47" t="s">
        <v>56</v>
      </c>
      <c r="B26" s="50">
        <f t="shared" si="0"/>
        <v>119.8125</v>
      </c>
      <c r="C26" s="50">
        <f t="shared" si="1"/>
        <v>3.5943749999999994</v>
      </c>
      <c r="D26" s="51">
        <f t="shared" si="2"/>
        <v>123.406875</v>
      </c>
      <c r="E26" s="50">
        <f t="shared" si="3"/>
        <v>202.83750000000001</v>
      </c>
      <c r="F26" s="50">
        <f t="shared" si="4"/>
        <v>6.0851249999999997</v>
      </c>
      <c r="G26" s="51">
        <f t="shared" si="5"/>
        <v>208.92262500000001</v>
      </c>
      <c r="H26" s="52">
        <f t="shared" si="6"/>
        <v>270.00000000000006</v>
      </c>
      <c r="I26" s="52">
        <f t="shared" si="7"/>
        <v>8.1000000000000014</v>
      </c>
      <c r="J26" s="51">
        <f t="shared" si="8"/>
        <v>278.10000000000002</v>
      </c>
      <c r="K26" s="52">
        <f t="shared" si="9"/>
        <v>336.99375000000003</v>
      </c>
      <c r="L26" s="52">
        <f t="shared" si="10"/>
        <v>10.1098125</v>
      </c>
      <c r="M26" s="51">
        <f t="shared" si="11"/>
        <v>347.10356250000001</v>
      </c>
      <c r="N26" s="53">
        <f t="shared" si="12"/>
        <v>405</v>
      </c>
      <c r="O26" s="53">
        <f t="shared" si="13"/>
        <v>12.149999999999999</v>
      </c>
      <c r="P26" s="51">
        <f t="shared" si="14"/>
        <v>417.15</v>
      </c>
      <c r="Q26" s="5"/>
      <c r="R26" s="3">
        <f t="shared" si="15"/>
        <v>119.8125</v>
      </c>
      <c r="S26" s="3">
        <f t="shared" si="16"/>
        <v>202.83750000000001</v>
      </c>
      <c r="T26" s="3">
        <f t="shared" si="17"/>
        <v>270</v>
      </c>
      <c r="U26" s="3">
        <f t="shared" si="18"/>
        <v>336.99375000000003</v>
      </c>
      <c r="V26" s="3">
        <f t="shared" si="19"/>
        <v>405</v>
      </c>
      <c r="W26" s="27">
        <f t="shared" si="20"/>
        <v>337.5</v>
      </c>
    </row>
    <row r="27" spans="1:23" x14ac:dyDescent="0.3">
      <c r="A27" s="47" t="s">
        <v>57</v>
      </c>
      <c r="B27" s="50">
        <f t="shared" si="0"/>
        <v>133.125</v>
      </c>
      <c r="C27" s="50">
        <f t="shared" si="1"/>
        <v>3.9937500000000057</v>
      </c>
      <c r="D27" s="51">
        <f t="shared" si="2"/>
        <v>137.11875000000001</v>
      </c>
      <c r="E27" s="50">
        <f t="shared" si="3"/>
        <v>225.375</v>
      </c>
      <c r="F27" s="50">
        <f t="shared" si="4"/>
        <v>6.7612499999999995</v>
      </c>
      <c r="G27" s="51">
        <f t="shared" si="5"/>
        <v>232.13624999999999</v>
      </c>
      <c r="H27" s="52">
        <f t="shared" si="6"/>
        <v>300</v>
      </c>
      <c r="I27" s="52">
        <f t="shared" si="7"/>
        <v>9</v>
      </c>
      <c r="J27" s="51">
        <f t="shared" si="8"/>
        <v>309</v>
      </c>
      <c r="K27" s="52">
        <f t="shared" si="9"/>
        <v>374.4375</v>
      </c>
      <c r="L27" s="52">
        <f t="shared" si="10"/>
        <v>11.233124999999999</v>
      </c>
      <c r="M27" s="51">
        <f t="shared" si="11"/>
        <v>385.67062499999997</v>
      </c>
      <c r="N27" s="53">
        <f t="shared" si="12"/>
        <v>450</v>
      </c>
      <c r="O27" s="53">
        <f t="shared" si="13"/>
        <v>13.5</v>
      </c>
      <c r="P27" s="51">
        <f t="shared" si="14"/>
        <v>463.5</v>
      </c>
      <c r="Q27" s="5"/>
      <c r="R27" s="3">
        <f t="shared" si="15"/>
        <v>133.125</v>
      </c>
      <c r="S27" s="3">
        <f t="shared" si="16"/>
        <v>225.375</v>
      </c>
      <c r="T27" s="3">
        <f t="shared" si="17"/>
        <v>300</v>
      </c>
      <c r="U27" s="3">
        <f t="shared" si="18"/>
        <v>374.4375</v>
      </c>
      <c r="V27" s="3">
        <f t="shared" si="19"/>
        <v>450</v>
      </c>
      <c r="W27" s="27">
        <f t="shared" si="20"/>
        <v>375</v>
      </c>
    </row>
    <row r="28" spans="1:23" x14ac:dyDescent="0.3">
      <c r="A28" s="47" t="s">
        <v>58</v>
      </c>
      <c r="B28" s="50">
        <f t="shared" si="0"/>
        <v>213</v>
      </c>
      <c r="C28" s="50">
        <f t="shared" si="1"/>
        <v>6.3899999999999864</v>
      </c>
      <c r="D28" s="51">
        <f t="shared" si="2"/>
        <v>219.39</v>
      </c>
      <c r="E28" s="50">
        <f t="shared" si="3"/>
        <v>360.59999999999997</v>
      </c>
      <c r="F28" s="50">
        <f t="shared" si="4"/>
        <v>10.818</v>
      </c>
      <c r="G28" s="51">
        <f t="shared" si="5"/>
        <v>371.41799999999995</v>
      </c>
      <c r="H28" s="52">
        <f t="shared" si="6"/>
        <v>480</v>
      </c>
      <c r="I28" s="52">
        <f t="shared" si="7"/>
        <v>14.399999999999999</v>
      </c>
      <c r="J28" s="51">
        <f t="shared" si="8"/>
        <v>494.4</v>
      </c>
      <c r="K28" s="52">
        <f t="shared" si="9"/>
        <v>599.09999999999991</v>
      </c>
      <c r="L28" s="52">
        <f t="shared" si="10"/>
        <v>17.972999999999999</v>
      </c>
      <c r="M28" s="51">
        <f t="shared" si="11"/>
        <v>617.07299999999998</v>
      </c>
      <c r="N28" s="53">
        <f t="shared" si="12"/>
        <v>720</v>
      </c>
      <c r="O28" s="53">
        <f t="shared" si="13"/>
        <v>21.6</v>
      </c>
      <c r="P28" s="51">
        <f t="shared" si="14"/>
        <v>741.6</v>
      </c>
      <c r="Q28" s="5"/>
      <c r="R28" s="3">
        <f t="shared" si="15"/>
        <v>213</v>
      </c>
      <c r="S28" s="3">
        <f t="shared" si="16"/>
        <v>360.59999999999997</v>
      </c>
      <c r="T28" s="3">
        <f t="shared" si="17"/>
        <v>480</v>
      </c>
      <c r="U28" s="3">
        <f t="shared" si="18"/>
        <v>599.1</v>
      </c>
      <c r="V28" s="3">
        <f t="shared" si="19"/>
        <v>720</v>
      </c>
      <c r="W28" s="27">
        <f t="shared" si="20"/>
        <v>600</v>
      </c>
    </row>
    <row r="29" spans="1:23" ht="15.75" customHeight="1" x14ac:dyDescent="0.3">
      <c r="A29" s="11"/>
      <c r="B29" s="12"/>
      <c r="C29" s="12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 t="s">
        <v>5</v>
      </c>
      <c r="Q29" s="5" t="s">
        <v>5</v>
      </c>
      <c r="R29" s="3" t="s">
        <v>5</v>
      </c>
      <c r="S29" s="3" t="s">
        <v>5</v>
      </c>
      <c r="T29" s="3" t="s">
        <v>5</v>
      </c>
      <c r="U29" s="3" t="s">
        <v>5</v>
      </c>
      <c r="V29" s="3" t="s">
        <v>5</v>
      </c>
      <c r="W29" s="19" t="s">
        <v>5</v>
      </c>
    </row>
    <row r="30" spans="1:23" x14ac:dyDescent="0.3">
      <c r="A30" s="13" t="s">
        <v>21</v>
      </c>
      <c r="B30" s="14"/>
      <c r="C30" s="14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0" t="s">
        <v>5</v>
      </c>
      <c r="Q30" s="5"/>
      <c r="R30" s="3" t="s">
        <v>5</v>
      </c>
      <c r="S30" s="3" t="s">
        <v>5</v>
      </c>
      <c r="T30" s="3" t="s">
        <v>5</v>
      </c>
      <c r="U30" s="3" t="s">
        <v>5</v>
      </c>
      <c r="V30" s="3" t="s">
        <v>5</v>
      </c>
      <c r="W30" s="8"/>
    </row>
    <row r="31" spans="1:23" x14ac:dyDescent="0.3">
      <c r="A31" s="47" t="s">
        <v>61</v>
      </c>
      <c r="B31" s="50">
        <f>VALUE(D31*100/$K$3)</f>
        <v>160.45999999999998</v>
      </c>
      <c r="C31" s="50">
        <f>VALUE(D31*$K$2/$K$3)</f>
        <v>4.8137999999999996</v>
      </c>
      <c r="D31" s="51">
        <f>R31+R31*$K$2/100</f>
        <v>165.27379999999997</v>
      </c>
      <c r="E31" s="54">
        <f>VALUE(G31*100/$K$3)</f>
        <v>271.65199999999999</v>
      </c>
      <c r="F31" s="54">
        <f>VALUE(G31*$K$2/$K$3)</f>
        <v>8.1495599999999992</v>
      </c>
      <c r="G31" s="51">
        <f>S31+S31*$K$2/100</f>
        <v>279.80155999999999</v>
      </c>
      <c r="H31" s="50">
        <f>VALUE(J31*100/$K$3)</f>
        <v>361.6</v>
      </c>
      <c r="I31" s="50">
        <f>VALUE(J31*$K$2/$K$3)</f>
        <v>10.848000000000001</v>
      </c>
      <c r="J31" s="51">
        <f>T31+T31*$K$2/100</f>
        <v>372.44800000000004</v>
      </c>
      <c r="K31" s="53">
        <f>VALUE(M31*100/$K$3)</f>
        <v>451.32200000000006</v>
      </c>
      <c r="L31" s="53">
        <f>VALUE(M31*$K$2/$K$3)</f>
        <v>13.539660000000001</v>
      </c>
      <c r="M31" s="55">
        <f>U31+U31*$K$2/100</f>
        <v>464.86166000000003</v>
      </c>
      <c r="N31" s="53">
        <f>VALUE(P31*100/$K$3)</f>
        <v>542.40000000000009</v>
      </c>
      <c r="O31" s="53">
        <f>VALUE(P31*$K$2/$K$3)</f>
        <v>16.272000000000002</v>
      </c>
      <c r="P31" s="51">
        <f>V31+V31*$K$2/100</f>
        <v>558.67200000000003</v>
      </c>
      <c r="Q31" s="5"/>
      <c r="R31" s="3">
        <f>W31*$S$1</f>
        <v>160.45999999999998</v>
      </c>
      <c r="S31" s="3">
        <f>W31*$S$2</f>
        <v>271.65199999999999</v>
      </c>
      <c r="T31" s="3">
        <f>W31*$U$1</f>
        <v>361.6</v>
      </c>
      <c r="U31" s="3">
        <f>W31*$U$2</f>
        <v>451.322</v>
      </c>
      <c r="V31" s="3">
        <f>W31*$W$1</f>
        <v>542.4</v>
      </c>
      <c r="W31" s="27">
        <v>452</v>
      </c>
    </row>
    <row r="32" spans="1:23" ht="14.25" customHeight="1" x14ac:dyDescent="0.3">
      <c r="A32" s="47" t="s">
        <v>63</v>
      </c>
      <c r="B32" s="50">
        <f t="shared" ref="B32:B53" si="21">VALUE(D32*100/$K$3)</f>
        <v>160.45999999999998</v>
      </c>
      <c r="C32" s="50">
        <f t="shared" ref="C32:C53" si="22">VALUE(D32*$K$2/$K$3)</f>
        <v>4.8137999999999996</v>
      </c>
      <c r="D32" s="51">
        <f t="shared" ref="D32:D53" si="23">R32+R32*$K$2/100</f>
        <v>165.27379999999997</v>
      </c>
      <c r="E32" s="54">
        <f t="shared" ref="E32:E53" si="24">VALUE(G32*100/$K$3)</f>
        <v>271.65199999999999</v>
      </c>
      <c r="F32" s="54">
        <f t="shared" ref="F32:F53" si="25">VALUE(G32*$K$2/$K$3)</f>
        <v>8.1495599999999992</v>
      </c>
      <c r="G32" s="51">
        <f t="shared" ref="G32:G53" si="26">S32+S32*$K$2/100</f>
        <v>279.80155999999999</v>
      </c>
      <c r="H32" s="50">
        <f t="shared" ref="H32:H53" si="27">VALUE(J32*100/$K$3)</f>
        <v>361.6</v>
      </c>
      <c r="I32" s="50">
        <f t="shared" ref="I32:I53" si="28">VALUE(J32*$K$2/$K$3)</f>
        <v>10.848000000000001</v>
      </c>
      <c r="J32" s="51">
        <f t="shared" ref="J32:J53" si="29">T32+T32*$K$2/100</f>
        <v>372.44800000000004</v>
      </c>
      <c r="K32" s="53">
        <f t="shared" ref="K32:K53" si="30">VALUE(M32*100/$K$3)</f>
        <v>451.32200000000006</v>
      </c>
      <c r="L32" s="53">
        <f t="shared" ref="L32:L53" si="31">VALUE(M32*$K$2/$K$3)</f>
        <v>13.539660000000001</v>
      </c>
      <c r="M32" s="55">
        <f t="shared" ref="M32:M53" si="32">U32+U32*$K$2/100</f>
        <v>464.86166000000003</v>
      </c>
      <c r="N32" s="53">
        <f t="shared" ref="N32:N53" si="33">VALUE(P32*100/$K$3)</f>
        <v>542.40000000000009</v>
      </c>
      <c r="O32" s="53">
        <f t="shared" ref="O32:O53" si="34">VALUE(P32*$K$2/$K$3)</f>
        <v>16.272000000000002</v>
      </c>
      <c r="P32" s="51">
        <f t="shared" ref="P32:P53" si="35">V32+V32*$K$2/100</f>
        <v>558.67200000000003</v>
      </c>
      <c r="Q32" s="5"/>
      <c r="R32" s="3">
        <f t="shared" ref="R32:R53" si="36">W32*$S$1</f>
        <v>160.45999999999998</v>
      </c>
      <c r="S32" s="3">
        <f t="shared" ref="S32:S53" si="37">W32*$S$2</f>
        <v>271.65199999999999</v>
      </c>
      <c r="T32" s="3">
        <f t="shared" ref="T32:T53" si="38">W32*$U$1</f>
        <v>361.6</v>
      </c>
      <c r="U32" s="3">
        <f t="shared" ref="U32:U53" si="39">W32*$U$2</f>
        <v>451.322</v>
      </c>
      <c r="V32" s="3">
        <f t="shared" ref="V32:V53" si="40">W32*$W$1</f>
        <v>542.4</v>
      </c>
      <c r="W32" s="27">
        <f>'Base Premium'!G32</f>
        <v>452</v>
      </c>
    </row>
    <row r="33" spans="1:23" x14ac:dyDescent="0.3">
      <c r="A33" s="47" t="s">
        <v>62</v>
      </c>
      <c r="B33" s="50">
        <f t="shared" si="21"/>
        <v>170.39999999999998</v>
      </c>
      <c r="C33" s="50">
        <f t="shared" si="22"/>
        <v>5.1119999999999992</v>
      </c>
      <c r="D33" s="51">
        <f t="shared" si="23"/>
        <v>175.51199999999997</v>
      </c>
      <c r="E33" s="54">
        <f t="shared" si="24"/>
        <v>288.48</v>
      </c>
      <c r="F33" s="54">
        <f t="shared" si="25"/>
        <v>8.6544000000000008</v>
      </c>
      <c r="G33" s="51">
        <f t="shared" si="26"/>
        <v>297.13440000000003</v>
      </c>
      <c r="H33" s="50">
        <f t="shared" si="27"/>
        <v>384</v>
      </c>
      <c r="I33" s="50">
        <f t="shared" si="28"/>
        <v>11.52</v>
      </c>
      <c r="J33" s="51">
        <f t="shared" si="29"/>
        <v>395.52</v>
      </c>
      <c r="K33" s="53">
        <f t="shared" si="30"/>
        <v>479.28000000000003</v>
      </c>
      <c r="L33" s="53">
        <f t="shared" si="31"/>
        <v>14.378400000000001</v>
      </c>
      <c r="M33" s="55">
        <f t="shared" si="32"/>
        <v>493.65840000000003</v>
      </c>
      <c r="N33" s="53">
        <f t="shared" si="33"/>
        <v>576</v>
      </c>
      <c r="O33" s="53">
        <f t="shared" si="34"/>
        <v>17.279999999999998</v>
      </c>
      <c r="P33" s="51">
        <f t="shared" si="35"/>
        <v>593.28</v>
      </c>
      <c r="Q33" s="5"/>
      <c r="R33" s="3">
        <f t="shared" si="36"/>
        <v>170.39999999999998</v>
      </c>
      <c r="S33" s="3">
        <f t="shared" si="37"/>
        <v>288.48</v>
      </c>
      <c r="T33" s="3">
        <f t="shared" si="38"/>
        <v>384</v>
      </c>
      <c r="U33" s="3">
        <f t="shared" si="39"/>
        <v>479.28000000000003</v>
      </c>
      <c r="V33" s="3">
        <f t="shared" si="40"/>
        <v>576</v>
      </c>
      <c r="W33" s="27">
        <v>480</v>
      </c>
    </row>
    <row r="34" spans="1:23" ht="15" customHeight="1" x14ac:dyDescent="0.3">
      <c r="A34" s="47" t="s">
        <v>64</v>
      </c>
      <c r="B34" s="50">
        <f t="shared" si="21"/>
        <v>170.39999999999998</v>
      </c>
      <c r="C34" s="50">
        <f t="shared" si="22"/>
        <v>5.1119999999999992</v>
      </c>
      <c r="D34" s="51">
        <f t="shared" si="23"/>
        <v>175.51199999999997</v>
      </c>
      <c r="E34" s="54">
        <f t="shared" si="24"/>
        <v>288.48</v>
      </c>
      <c r="F34" s="54">
        <f t="shared" si="25"/>
        <v>8.6544000000000008</v>
      </c>
      <c r="G34" s="51">
        <f t="shared" si="26"/>
        <v>297.13440000000003</v>
      </c>
      <c r="H34" s="50">
        <f t="shared" si="27"/>
        <v>384</v>
      </c>
      <c r="I34" s="50">
        <f t="shared" si="28"/>
        <v>11.52</v>
      </c>
      <c r="J34" s="51">
        <f t="shared" si="29"/>
        <v>395.52</v>
      </c>
      <c r="K34" s="53">
        <f t="shared" si="30"/>
        <v>479.28000000000003</v>
      </c>
      <c r="L34" s="53">
        <f t="shared" si="31"/>
        <v>14.378400000000001</v>
      </c>
      <c r="M34" s="55">
        <f t="shared" si="32"/>
        <v>493.65840000000003</v>
      </c>
      <c r="N34" s="53">
        <f t="shared" si="33"/>
        <v>576</v>
      </c>
      <c r="O34" s="53">
        <f t="shared" si="34"/>
        <v>17.279999999999998</v>
      </c>
      <c r="P34" s="51">
        <f t="shared" si="35"/>
        <v>593.28</v>
      </c>
      <c r="Q34" s="5"/>
      <c r="R34" s="3">
        <f t="shared" si="36"/>
        <v>170.39999999999998</v>
      </c>
      <c r="S34" s="3">
        <f t="shared" si="37"/>
        <v>288.48</v>
      </c>
      <c r="T34" s="3">
        <f t="shared" si="38"/>
        <v>384</v>
      </c>
      <c r="U34" s="3">
        <f t="shared" si="39"/>
        <v>479.28000000000003</v>
      </c>
      <c r="V34" s="3">
        <f t="shared" si="40"/>
        <v>576</v>
      </c>
      <c r="W34" s="27">
        <f>'Base Premium'!G34</f>
        <v>480</v>
      </c>
    </row>
    <row r="35" spans="1:23" x14ac:dyDescent="0.3">
      <c r="A35" s="47" t="s">
        <v>65</v>
      </c>
      <c r="B35" s="50">
        <f t="shared" si="21"/>
        <v>269.8</v>
      </c>
      <c r="C35" s="50">
        <f t="shared" si="22"/>
        <v>8.0939999999999994</v>
      </c>
      <c r="D35" s="51">
        <f t="shared" si="23"/>
        <v>277.89400000000001</v>
      </c>
      <c r="E35" s="54">
        <f t="shared" si="24"/>
        <v>456.76</v>
      </c>
      <c r="F35" s="54">
        <f t="shared" si="25"/>
        <v>13.7028</v>
      </c>
      <c r="G35" s="51">
        <f t="shared" si="26"/>
        <v>470.46280000000002</v>
      </c>
      <c r="H35" s="50">
        <f t="shared" si="27"/>
        <v>608</v>
      </c>
      <c r="I35" s="50">
        <f t="shared" si="28"/>
        <v>18.240000000000002</v>
      </c>
      <c r="J35" s="51">
        <f t="shared" si="29"/>
        <v>626.24</v>
      </c>
      <c r="K35" s="53">
        <f t="shared" si="30"/>
        <v>758.86</v>
      </c>
      <c r="L35" s="53">
        <f t="shared" si="31"/>
        <v>22.765800000000002</v>
      </c>
      <c r="M35" s="55">
        <f t="shared" si="32"/>
        <v>781.62580000000003</v>
      </c>
      <c r="N35" s="53">
        <f t="shared" si="33"/>
        <v>912</v>
      </c>
      <c r="O35" s="53">
        <f t="shared" si="34"/>
        <v>27.36</v>
      </c>
      <c r="P35" s="51">
        <f t="shared" si="35"/>
        <v>939.36</v>
      </c>
      <c r="Q35" s="5"/>
      <c r="R35" s="3">
        <f t="shared" si="36"/>
        <v>269.8</v>
      </c>
      <c r="S35" s="3">
        <f t="shared" si="37"/>
        <v>456.76</v>
      </c>
      <c r="T35" s="3">
        <f t="shared" si="38"/>
        <v>608</v>
      </c>
      <c r="U35" s="3">
        <f t="shared" si="39"/>
        <v>758.86</v>
      </c>
      <c r="V35" s="3">
        <f t="shared" si="40"/>
        <v>912</v>
      </c>
      <c r="W35" s="27">
        <v>760</v>
      </c>
    </row>
    <row r="36" spans="1:23" ht="14.25" customHeight="1" x14ac:dyDescent="0.3">
      <c r="A36" s="47" t="s">
        <v>66</v>
      </c>
      <c r="B36" s="50">
        <f t="shared" si="21"/>
        <v>269.8</v>
      </c>
      <c r="C36" s="50">
        <f t="shared" si="22"/>
        <v>8.0939999999999994</v>
      </c>
      <c r="D36" s="51">
        <f t="shared" si="23"/>
        <v>277.89400000000001</v>
      </c>
      <c r="E36" s="54">
        <f t="shared" si="24"/>
        <v>456.76</v>
      </c>
      <c r="F36" s="54">
        <f t="shared" si="25"/>
        <v>13.7028</v>
      </c>
      <c r="G36" s="51">
        <f t="shared" si="26"/>
        <v>470.46280000000002</v>
      </c>
      <c r="H36" s="50">
        <f t="shared" si="27"/>
        <v>608</v>
      </c>
      <c r="I36" s="50">
        <f t="shared" si="28"/>
        <v>18.240000000000002</v>
      </c>
      <c r="J36" s="51">
        <f t="shared" si="29"/>
        <v>626.24</v>
      </c>
      <c r="K36" s="53">
        <f t="shared" si="30"/>
        <v>758.86</v>
      </c>
      <c r="L36" s="53">
        <f t="shared" si="31"/>
        <v>22.765800000000002</v>
      </c>
      <c r="M36" s="55">
        <f t="shared" si="32"/>
        <v>781.62580000000003</v>
      </c>
      <c r="N36" s="53">
        <f t="shared" si="33"/>
        <v>912</v>
      </c>
      <c r="O36" s="53">
        <f t="shared" si="34"/>
        <v>27.36</v>
      </c>
      <c r="P36" s="51">
        <f t="shared" si="35"/>
        <v>939.36</v>
      </c>
      <c r="Q36" s="5"/>
      <c r="R36" s="3">
        <f t="shared" si="36"/>
        <v>269.8</v>
      </c>
      <c r="S36" s="3">
        <f t="shared" si="37"/>
        <v>456.76</v>
      </c>
      <c r="T36" s="3">
        <f t="shared" si="38"/>
        <v>608</v>
      </c>
      <c r="U36" s="3">
        <f t="shared" si="39"/>
        <v>758.86</v>
      </c>
      <c r="V36" s="3">
        <f t="shared" si="40"/>
        <v>912</v>
      </c>
      <c r="W36" s="27">
        <f>'Base Premium'!G36</f>
        <v>760</v>
      </c>
    </row>
    <row r="37" spans="1:23" x14ac:dyDescent="0.3">
      <c r="A37" s="47" t="s">
        <v>68</v>
      </c>
      <c r="B37" s="50">
        <f t="shared" si="21"/>
        <v>269.8</v>
      </c>
      <c r="C37" s="50">
        <f t="shared" si="22"/>
        <v>8.0939999999999994</v>
      </c>
      <c r="D37" s="51">
        <f t="shared" si="23"/>
        <v>277.89400000000001</v>
      </c>
      <c r="E37" s="54">
        <f t="shared" si="24"/>
        <v>456.76</v>
      </c>
      <c r="F37" s="54">
        <f t="shared" si="25"/>
        <v>13.7028</v>
      </c>
      <c r="G37" s="51">
        <f t="shared" si="26"/>
        <v>470.46280000000002</v>
      </c>
      <c r="H37" s="50">
        <f t="shared" si="27"/>
        <v>608</v>
      </c>
      <c r="I37" s="50">
        <f t="shared" si="28"/>
        <v>18.240000000000002</v>
      </c>
      <c r="J37" s="51">
        <f t="shared" si="29"/>
        <v>626.24</v>
      </c>
      <c r="K37" s="53">
        <f t="shared" si="30"/>
        <v>758.86</v>
      </c>
      <c r="L37" s="53">
        <f t="shared" si="31"/>
        <v>22.765800000000002</v>
      </c>
      <c r="M37" s="55">
        <f t="shared" si="32"/>
        <v>781.62580000000003</v>
      </c>
      <c r="N37" s="53">
        <f t="shared" si="33"/>
        <v>912</v>
      </c>
      <c r="O37" s="53">
        <f t="shared" si="34"/>
        <v>27.36</v>
      </c>
      <c r="P37" s="51">
        <f t="shared" si="35"/>
        <v>939.36</v>
      </c>
      <c r="Q37" s="5"/>
      <c r="R37" s="3">
        <f t="shared" si="36"/>
        <v>269.8</v>
      </c>
      <c r="S37" s="3">
        <f t="shared" si="37"/>
        <v>456.76</v>
      </c>
      <c r="T37" s="3">
        <f t="shared" si="38"/>
        <v>608</v>
      </c>
      <c r="U37" s="3">
        <f t="shared" si="39"/>
        <v>758.86</v>
      </c>
      <c r="V37" s="3">
        <f t="shared" si="40"/>
        <v>912</v>
      </c>
      <c r="W37" s="27">
        <v>760</v>
      </c>
    </row>
    <row r="38" spans="1:23" ht="14.25" customHeight="1" x14ac:dyDescent="0.3">
      <c r="A38" s="47" t="s">
        <v>67</v>
      </c>
      <c r="B38" s="50">
        <f t="shared" si="21"/>
        <v>355</v>
      </c>
      <c r="C38" s="50">
        <f t="shared" si="22"/>
        <v>10.649999999999999</v>
      </c>
      <c r="D38" s="51">
        <f t="shared" si="23"/>
        <v>365.65</v>
      </c>
      <c r="E38" s="54">
        <f t="shared" si="24"/>
        <v>601</v>
      </c>
      <c r="F38" s="54">
        <f t="shared" si="25"/>
        <v>18.029999999999998</v>
      </c>
      <c r="G38" s="51">
        <f t="shared" si="26"/>
        <v>619.03</v>
      </c>
      <c r="H38" s="50">
        <f t="shared" si="27"/>
        <v>800</v>
      </c>
      <c r="I38" s="50">
        <f t="shared" si="28"/>
        <v>24</v>
      </c>
      <c r="J38" s="51">
        <f t="shared" si="29"/>
        <v>824</v>
      </c>
      <c r="K38" s="53">
        <f t="shared" si="30"/>
        <v>998.5</v>
      </c>
      <c r="L38" s="53">
        <f t="shared" si="31"/>
        <v>29.954999999999998</v>
      </c>
      <c r="M38" s="55">
        <f t="shared" si="32"/>
        <v>1028.4549999999999</v>
      </c>
      <c r="N38" s="53">
        <f t="shared" si="33"/>
        <v>1200</v>
      </c>
      <c r="O38" s="53">
        <f t="shared" si="34"/>
        <v>36</v>
      </c>
      <c r="P38" s="51">
        <f t="shared" si="35"/>
        <v>1236</v>
      </c>
      <c r="Q38" s="5"/>
      <c r="R38" s="3">
        <f t="shared" si="36"/>
        <v>355</v>
      </c>
      <c r="S38" s="3">
        <f t="shared" si="37"/>
        <v>601</v>
      </c>
      <c r="T38" s="3">
        <f t="shared" si="38"/>
        <v>800</v>
      </c>
      <c r="U38" s="3">
        <f t="shared" si="39"/>
        <v>998.5</v>
      </c>
      <c r="V38" s="3">
        <f t="shared" si="40"/>
        <v>1200</v>
      </c>
      <c r="W38" s="27">
        <v>1000</v>
      </c>
    </row>
    <row r="39" spans="1:23" x14ac:dyDescent="0.3">
      <c r="A39" s="47" t="s">
        <v>69</v>
      </c>
      <c r="B39" s="50">
        <f t="shared" si="21"/>
        <v>355</v>
      </c>
      <c r="C39" s="50">
        <f t="shared" si="22"/>
        <v>10.649999999999999</v>
      </c>
      <c r="D39" s="51">
        <f t="shared" si="23"/>
        <v>365.65</v>
      </c>
      <c r="E39" s="54">
        <f t="shared" si="24"/>
        <v>601</v>
      </c>
      <c r="F39" s="54">
        <f t="shared" si="25"/>
        <v>18.029999999999998</v>
      </c>
      <c r="G39" s="51">
        <f t="shared" si="26"/>
        <v>619.03</v>
      </c>
      <c r="H39" s="50">
        <f t="shared" si="27"/>
        <v>800</v>
      </c>
      <c r="I39" s="50">
        <f t="shared" si="28"/>
        <v>24</v>
      </c>
      <c r="J39" s="51">
        <f t="shared" si="29"/>
        <v>824</v>
      </c>
      <c r="K39" s="53">
        <f t="shared" si="30"/>
        <v>998.5</v>
      </c>
      <c r="L39" s="53">
        <f t="shared" si="31"/>
        <v>29.954999999999998</v>
      </c>
      <c r="M39" s="55">
        <f t="shared" si="32"/>
        <v>1028.4549999999999</v>
      </c>
      <c r="N39" s="53">
        <f t="shared" si="33"/>
        <v>1200</v>
      </c>
      <c r="O39" s="53">
        <f t="shared" si="34"/>
        <v>36</v>
      </c>
      <c r="P39" s="51">
        <f t="shared" si="35"/>
        <v>1236</v>
      </c>
      <c r="Q39" s="5"/>
      <c r="R39" s="3">
        <f t="shared" si="36"/>
        <v>355</v>
      </c>
      <c r="S39" s="3">
        <f t="shared" si="37"/>
        <v>601</v>
      </c>
      <c r="T39" s="3">
        <f t="shared" si="38"/>
        <v>800</v>
      </c>
      <c r="U39" s="3">
        <f t="shared" si="39"/>
        <v>998.5</v>
      </c>
      <c r="V39" s="3">
        <f t="shared" si="40"/>
        <v>1200</v>
      </c>
      <c r="W39" s="27">
        <v>1000</v>
      </c>
    </row>
    <row r="40" spans="1:23" ht="15.75" customHeight="1" x14ac:dyDescent="0.3">
      <c r="A40" s="47" t="s">
        <v>70</v>
      </c>
      <c r="B40" s="50">
        <f t="shared" si="21"/>
        <v>195.25</v>
      </c>
      <c r="C40" s="50">
        <f t="shared" si="22"/>
        <v>5.8574999999999999</v>
      </c>
      <c r="D40" s="51">
        <f t="shared" si="23"/>
        <v>201.10749999999999</v>
      </c>
      <c r="E40" s="54">
        <f t="shared" si="24"/>
        <v>330.55</v>
      </c>
      <c r="F40" s="54">
        <f t="shared" si="25"/>
        <v>9.9164999999999992</v>
      </c>
      <c r="G40" s="51">
        <f t="shared" si="26"/>
        <v>340.4665</v>
      </c>
      <c r="H40" s="50">
        <f t="shared" si="27"/>
        <v>440</v>
      </c>
      <c r="I40" s="50">
        <f t="shared" si="28"/>
        <v>13.2</v>
      </c>
      <c r="J40" s="51">
        <f t="shared" si="29"/>
        <v>453.2</v>
      </c>
      <c r="K40" s="53">
        <f t="shared" si="30"/>
        <v>549.17500000000007</v>
      </c>
      <c r="L40" s="53">
        <f t="shared" si="31"/>
        <v>16.475249999999999</v>
      </c>
      <c r="M40" s="55">
        <f t="shared" si="32"/>
        <v>565.65025000000003</v>
      </c>
      <c r="N40" s="53">
        <f t="shared" si="33"/>
        <v>660</v>
      </c>
      <c r="O40" s="53">
        <f t="shared" si="34"/>
        <v>19.799999999999997</v>
      </c>
      <c r="P40" s="51">
        <f t="shared" si="35"/>
        <v>679.8</v>
      </c>
      <c r="Q40" s="5"/>
      <c r="R40" s="3">
        <f t="shared" si="36"/>
        <v>195.25</v>
      </c>
      <c r="S40" s="3">
        <f t="shared" si="37"/>
        <v>330.55</v>
      </c>
      <c r="T40" s="3">
        <f t="shared" si="38"/>
        <v>440</v>
      </c>
      <c r="U40" s="3">
        <f t="shared" si="39"/>
        <v>549.17500000000007</v>
      </c>
      <c r="V40" s="3">
        <f t="shared" si="40"/>
        <v>660</v>
      </c>
      <c r="W40" s="27">
        <v>550</v>
      </c>
    </row>
    <row r="41" spans="1:23" x14ac:dyDescent="0.3">
      <c r="A41" s="47" t="s">
        <v>71</v>
      </c>
      <c r="B41" s="50">
        <f t="shared" si="21"/>
        <v>195.25</v>
      </c>
      <c r="C41" s="50">
        <f t="shared" si="22"/>
        <v>5.8574999999999999</v>
      </c>
      <c r="D41" s="51">
        <f t="shared" si="23"/>
        <v>201.10749999999999</v>
      </c>
      <c r="E41" s="54">
        <f t="shared" si="24"/>
        <v>330.55</v>
      </c>
      <c r="F41" s="54">
        <f t="shared" si="25"/>
        <v>9.9164999999999992</v>
      </c>
      <c r="G41" s="51">
        <f t="shared" si="26"/>
        <v>340.4665</v>
      </c>
      <c r="H41" s="50">
        <f t="shared" si="27"/>
        <v>440</v>
      </c>
      <c r="I41" s="50">
        <f t="shared" si="28"/>
        <v>13.2</v>
      </c>
      <c r="J41" s="51">
        <f t="shared" si="29"/>
        <v>453.2</v>
      </c>
      <c r="K41" s="53">
        <f t="shared" si="30"/>
        <v>549.17500000000007</v>
      </c>
      <c r="L41" s="53">
        <f t="shared" si="31"/>
        <v>16.475249999999999</v>
      </c>
      <c r="M41" s="55">
        <f t="shared" si="32"/>
        <v>565.65025000000003</v>
      </c>
      <c r="N41" s="53">
        <f t="shared" si="33"/>
        <v>660</v>
      </c>
      <c r="O41" s="53">
        <f t="shared" si="34"/>
        <v>19.799999999999997</v>
      </c>
      <c r="P41" s="51">
        <f t="shared" si="35"/>
        <v>679.8</v>
      </c>
      <c r="Q41" s="5"/>
      <c r="R41" s="3">
        <f t="shared" si="36"/>
        <v>195.25</v>
      </c>
      <c r="S41" s="3">
        <f t="shared" si="37"/>
        <v>330.55</v>
      </c>
      <c r="T41" s="3">
        <f t="shared" si="38"/>
        <v>440</v>
      </c>
      <c r="U41" s="3">
        <f t="shared" si="39"/>
        <v>549.17500000000007</v>
      </c>
      <c r="V41" s="3">
        <f t="shared" si="40"/>
        <v>660</v>
      </c>
      <c r="W41" s="27">
        <f>'Base Premium'!G41</f>
        <v>550</v>
      </c>
    </row>
    <row r="42" spans="1:23" x14ac:dyDescent="0.3">
      <c r="A42" s="47" t="s">
        <v>72</v>
      </c>
      <c r="B42" s="50">
        <f t="shared" si="21"/>
        <v>195.25</v>
      </c>
      <c r="C42" s="50">
        <f t="shared" si="22"/>
        <v>5.8574999999999999</v>
      </c>
      <c r="D42" s="51">
        <f t="shared" si="23"/>
        <v>201.10749999999999</v>
      </c>
      <c r="E42" s="54">
        <f t="shared" si="24"/>
        <v>330.55</v>
      </c>
      <c r="F42" s="54">
        <f t="shared" si="25"/>
        <v>9.9164999999999992</v>
      </c>
      <c r="G42" s="51">
        <f t="shared" si="26"/>
        <v>340.4665</v>
      </c>
      <c r="H42" s="50">
        <f t="shared" si="27"/>
        <v>440</v>
      </c>
      <c r="I42" s="50">
        <f t="shared" si="28"/>
        <v>13.2</v>
      </c>
      <c r="J42" s="51">
        <f t="shared" si="29"/>
        <v>453.2</v>
      </c>
      <c r="K42" s="53">
        <f t="shared" si="30"/>
        <v>549.17500000000007</v>
      </c>
      <c r="L42" s="53">
        <f t="shared" si="31"/>
        <v>16.475249999999999</v>
      </c>
      <c r="M42" s="55">
        <f t="shared" si="32"/>
        <v>565.65025000000003</v>
      </c>
      <c r="N42" s="53">
        <f t="shared" si="33"/>
        <v>660</v>
      </c>
      <c r="O42" s="53">
        <f t="shared" si="34"/>
        <v>19.799999999999997</v>
      </c>
      <c r="P42" s="51">
        <f t="shared" si="35"/>
        <v>679.8</v>
      </c>
      <c r="Q42" s="5"/>
      <c r="R42" s="3">
        <f t="shared" si="36"/>
        <v>195.25</v>
      </c>
      <c r="S42" s="3">
        <f t="shared" si="37"/>
        <v>330.55</v>
      </c>
      <c r="T42" s="3">
        <f t="shared" si="38"/>
        <v>440</v>
      </c>
      <c r="U42" s="3">
        <f t="shared" si="39"/>
        <v>549.17500000000007</v>
      </c>
      <c r="V42" s="3">
        <f t="shared" si="40"/>
        <v>660</v>
      </c>
      <c r="W42" s="27">
        <v>550</v>
      </c>
    </row>
    <row r="43" spans="1:23" x14ac:dyDescent="0.3">
      <c r="A43" s="47" t="s">
        <v>73</v>
      </c>
      <c r="B43" s="50">
        <f t="shared" si="21"/>
        <v>213</v>
      </c>
      <c r="C43" s="50">
        <f t="shared" si="22"/>
        <v>6.39</v>
      </c>
      <c r="D43" s="51">
        <f t="shared" si="23"/>
        <v>219.39</v>
      </c>
      <c r="E43" s="54">
        <f t="shared" si="24"/>
        <v>360.59999999999997</v>
      </c>
      <c r="F43" s="54">
        <f t="shared" si="25"/>
        <v>10.818</v>
      </c>
      <c r="G43" s="51">
        <f t="shared" si="26"/>
        <v>371.41799999999995</v>
      </c>
      <c r="H43" s="50">
        <f t="shared" si="27"/>
        <v>480</v>
      </c>
      <c r="I43" s="50">
        <f t="shared" si="28"/>
        <v>14.399999999999999</v>
      </c>
      <c r="J43" s="51">
        <f t="shared" si="29"/>
        <v>494.4</v>
      </c>
      <c r="K43" s="53">
        <f t="shared" si="30"/>
        <v>599.09999999999991</v>
      </c>
      <c r="L43" s="53">
        <f t="shared" si="31"/>
        <v>17.972999999999999</v>
      </c>
      <c r="M43" s="55">
        <f t="shared" si="32"/>
        <v>617.07299999999998</v>
      </c>
      <c r="N43" s="53">
        <f t="shared" si="33"/>
        <v>720</v>
      </c>
      <c r="O43" s="53">
        <f t="shared" si="34"/>
        <v>21.6</v>
      </c>
      <c r="P43" s="51">
        <f t="shared" si="35"/>
        <v>741.6</v>
      </c>
      <c r="Q43" s="5"/>
      <c r="R43" s="3">
        <f t="shared" si="36"/>
        <v>213</v>
      </c>
      <c r="S43" s="3">
        <f t="shared" si="37"/>
        <v>360.59999999999997</v>
      </c>
      <c r="T43" s="3">
        <f t="shared" si="38"/>
        <v>480</v>
      </c>
      <c r="U43" s="3">
        <f t="shared" si="39"/>
        <v>599.1</v>
      </c>
      <c r="V43" s="3">
        <f t="shared" si="40"/>
        <v>720</v>
      </c>
      <c r="W43" s="27">
        <f>'Base Premium'!G43</f>
        <v>600</v>
      </c>
    </row>
    <row r="44" spans="1:23" x14ac:dyDescent="0.3">
      <c r="A44" s="47" t="s">
        <v>28</v>
      </c>
      <c r="B44" s="50">
        <f t="shared" si="21"/>
        <v>142</v>
      </c>
      <c r="C44" s="50">
        <f t="shared" si="22"/>
        <v>4.26</v>
      </c>
      <c r="D44" s="51">
        <f t="shared" si="23"/>
        <v>146.26</v>
      </c>
      <c r="E44" s="54">
        <f t="shared" si="24"/>
        <v>240.39999999999998</v>
      </c>
      <c r="F44" s="54">
        <f t="shared" si="25"/>
        <v>7.2119999999999989</v>
      </c>
      <c r="G44" s="51">
        <f t="shared" si="26"/>
        <v>247.61199999999997</v>
      </c>
      <c r="H44" s="50">
        <f t="shared" si="27"/>
        <v>320</v>
      </c>
      <c r="I44" s="50">
        <f t="shared" si="28"/>
        <v>9.6000000000000014</v>
      </c>
      <c r="J44" s="51">
        <f t="shared" si="29"/>
        <v>329.6</v>
      </c>
      <c r="K44" s="53">
        <f t="shared" si="30"/>
        <v>399.40000000000003</v>
      </c>
      <c r="L44" s="53">
        <f t="shared" si="31"/>
        <v>11.982000000000001</v>
      </c>
      <c r="M44" s="55">
        <f t="shared" si="32"/>
        <v>411.38200000000006</v>
      </c>
      <c r="N44" s="53">
        <f t="shared" si="33"/>
        <v>480</v>
      </c>
      <c r="O44" s="53">
        <f t="shared" si="34"/>
        <v>14.399999999999999</v>
      </c>
      <c r="P44" s="51">
        <f t="shared" si="35"/>
        <v>494.4</v>
      </c>
      <c r="Q44" s="5"/>
      <c r="R44" s="3">
        <f t="shared" si="36"/>
        <v>142</v>
      </c>
      <c r="S44" s="3">
        <f t="shared" si="37"/>
        <v>240.39999999999998</v>
      </c>
      <c r="T44" s="3">
        <f t="shared" si="38"/>
        <v>320</v>
      </c>
      <c r="U44" s="3">
        <f t="shared" si="39"/>
        <v>399.40000000000003</v>
      </c>
      <c r="V44" s="3">
        <f t="shared" si="40"/>
        <v>480</v>
      </c>
      <c r="W44" s="27">
        <f>'Base Premium'!G44</f>
        <v>400</v>
      </c>
    </row>
    <row r="45" spans="1:23" x14ac:dyDescent="0.3">
      <c r="A45" s="47" t="s">
        <v>29</v>
      </c>
      <c r="B45" s="50">
        <f t="shared" si="21"/>
        <v>106.5</v>
      </c>
      <c r="C45" s="50">
        <f t="shared" si="22"/>
        <v>3.1949999999999998</v>
      </c>
      <c r="D45" s="51">
        <f t="shared" si="23"/>
        <v>109.69499999999999</v>
      </c>
      <c r="E45" s="54">
        <f t="shared" si="24"/>
        <v>180.29999999999998</v>
      </c>
      <c r="F45" s="54">
        <f t="shared" si="25"/>
        <v>5.4089999999999998</v>
      </c>
      <c r="G45" s="51">
        <f t="shared" si="26"/>
        <v>185.70899999999997</v>
      </c>
      <c r="H45" s="50">
        <f t="shared" si="27"/>
        <v>240</v>
      </c>
      <c r="I45" s="50">
        <f t="shared" si="28"/>
        <v>7.1999999999999993</v>
      </c>
      <c r="J45" s="51">
        <f t="shared" si="29"/>
        <v>247.2</v>
      </c>
      <c r="K45" s="53">
        <f t="shared" si="30"/>
        <v>299.54999999999995</v>
      </c>
      <c r="L45" s="53">
        <f t="shared" si="31"/>
        <v>8.9864999999999995</v>
      </c>
      <c r="M45" s="55">
        <f t="shared" si="32"/>
        <v>308.53649999999999</v>
      </c>
      <c r="N45" s="53">
        <f t="shared" si="33"/>
        <v>360</v>
      </c>
      <c r="O45" s="53">
        <f t="shared" si="34"/>
        <v>10.8</v>
      </c>
      <c r="P45" s="51">
        <f t="shared" si="35"/>
        <v>370.8</v>
      </c>
      <c r="Q45" s="5"/>
      <c r="R45" s="3">
        <f t="shared" si="36"/>
        <v>106.5</v>
      </c>
      <c r="S45" s="3">
        <f t="shared" si="37"/>
        <v>180.29999999999998</v>
      </c>
      <c r="T45" s="3">
        <f t="shared" si="38"/>
        <v>240</v>
      </c>
      <c r="U45" s="3">
        <f t="shared" si="39"/>
        <v>299.55</v>
      </c>
      <c r="V45" s="3">
        <f t="shared" si="40"/>
        <v>360</v>
      </c>
      <c r="W45" s="27">
        <f>'Base Premium'!G45</f>
        <v>300</v>
      </c>
    </row>
    <row r="46" spans="1:23" x14ac:dyDescent="0.3">
      <c r="A46" s="47" t="s">
        <v>30</v>
      </c>
      <c r="B46" s="50">
        <f t="shared" si="21"/>
        <v>79.875</v>
      </c>
      <c r="C46" s="50">
        <f t="shared" si="22"/>
        <v>2.3962499999999998</v>
      </c>
      <c r="D46" s="51">
        <f t="shared" si="23"/>
        <v>82.271249999999995</v>
      </c>
      <c r="E46" s="54">
        <f t="shared" si="24"/>
        <v>135.22499999999999</v>
      </c>
      <c r="F46" s="54">
        <f t="shared" si="25"/>
        <v>4.0567500000000001</v>
      </c>
      <c r="G46" s="51">
        <f t="shared" si="26"/>
        <v>139.28174999999999</v>
      </c>
      <c r="H46" s="50">
        <f t="shared" si="27"/>
        <v>180</v>
      </c>
      <c r="I46" s="50">
        <f t="shared" si="28"/>
        <v>5.4</v>
      </c>
      <c r="J46" s="51">
        <f t="shared" si="29"/>
        <v>185.4</v>
      </c>
      <c r="K46" s="53">
        <f t="shared" si="30"/>
        <v>224.66250000000002</v>
      </c>
      <c r="L46" s="53">
        <f t="shared" si="31"/>
        <v>6.7398750000000014</v>
      </c>
      <c r="M46" s="55">
        <f t="shared" si="32"/>
        <v>231.40237500000003</v>
      </c>
      <c r="N46" s="53">
        <f t="shared" si="33"/>
        <v>270.00000000000006</v>
      </c>
      <c r="O46" s="53">
        <f t="shared" si="34"/>
        <v>8.1000000000000014</v>
      </c>
      <c r="P46" s="51">
        <f t="shared" si="35"/>
        <v>278.10000000000002</v>
      </c>
      <c r="Q46" s="5"/>
      <c r="R46" s="3">
        <f t="shared" si="36"/>
        <v>79.875</v>
      </c>
      <c r="S46" s="3">
        <f t="shared" si="37"/>
        <v>135.22499999999999</v>
      </c>
      <c r="T46" s="3">
        <f t="shared" si="38"/>
        <v>180</v>
      </c>
      <c r="U46" s="3">
        <f t="shared" si="39"/>
        <v>224.66250000000002</v>
      </c>
      <c r="V46" s="3">
        <f t="shared" si="40"/>
        <v>270</v>
      </c>
      <c r="W46" s="27">
        <f>'Base Premium'!G46</f>
        <v>225</v>
      </c>
    </row>
    <row r="47" spans="1:23" x14ac:dyDescent="0.3">
      <c r="A47" s="47" t="s">
        <v>74</v>
      </c>
      <c r="B47" s="50">
        <f t="shared" si="21"/>
        <v>266.25</v>
      </c>
      <c r="C47" s="50">
        <f t="shared" si="22"/>
        <v>7.9875000000000007</v>
      </c>
      <c r="D47" s="51">
        <f t="shared" si="23"/>
        <v>274.23750000000001</v>
      </c>
      <c r="E47" s="54">
        <f t="shared" si="24"/>
        <v>450.75</v>
      </c>
      <c r="F47" s="54">
        <f t="shared" si="25"/>
        <v>13.522499999999999</v>
      </c>
      <c r="G47" s="51">
        <f t="shared" si="26"/>
        <v>464.27249999999998</v>
      </c>
      <c r="H47" s="50">
        <f t="shared" si="27"/>
        <v>600</v>
      </c>
      <c r="I47" s="50">
        <f t="shared" si="28"/>
        <v>18</v>
      </c>
      <c r="J47" s="51">
        <f t="shared" si="29"/>
        <v>618</v>
      </c>
      <c r="K47" s="53">
        <f t="shared" si="30"/>
        <v>748.875</v>
      </c>
      <c r="L47" s="53">
        <f t="shared" si="31"/>
        <v>22.466249999999999</v>
      </c>
      <c r="M47" s="55">
        <f t="shared" si="32"/>
        <v>771.34124999999995</v>
      </c>
      <c r="N47" s="53">
        <f t="shared" si="33"/>
        <v>900</v>
      </c>
      <c r="O47" s="53">
        <f t="shared" si="34"/>
        <v>27</v>
      </c>
      <c r="P47" s="51">
        <f t="shared" si="35"/>
        <v>927</v>
      </c>
      <c r="Q47" s="5"/>
      <c r="R47" s="3">
        <f t="shared" si="36"/>
        <v>266.25</v>
      </c>
      <c r="S47" s="3">
        <f t="shared" si="37"/>
        <v>450.75</v>
      </c>
      <c r="T47" s="3">
        <f t="shared" si="38"/>
        <v>600</v>
      </c>
      <c r="U47" s="3">
        <f t="shared" si="39"/>
        <v>748.875</v>
      </c>
      <c r="V47" s="3">
        <f t="shared" si="40"/>
        <v>900</v>
      </c>
      <c r="W47" s="27">
        <f>'Base Premium'!G47</f>
        <v>750</v>
      </c>
    </row>
    <row r="48" spans="1:23" x14ac:dyDescent="0.3">
      <c r="A48" s="47" t="s">
        <v>31</v>
      </c>
      <c r="B48" s="50">
        <f t="shared" si="21"/>
        <v>284</v>
      </c>
      <c r="C48" s="50">
        <f t="shared" si="22"/>
        <v>8.52</v>
      </c>
      <c r="D48" s="51">
        <f t="shared" si="23"/>
        <v>292.52</v>
      </c>
      <c r="E48" s="54">
        <f t="shared" si="24"/>
        <v>480.79999999999995</v>
      </c>
      <c r="F48" s="54">
        <f t="shared" si="25"/>
        <v>14.423999999999998</v>
      </c>
      <c r="G48" s="51">
        <f t="shared" si="26"/>
        <v>495.22399999999993</v>
      </c>
      <c r="H48" s="50">
        <f t="shared" si="27"/>
        <v>640</v>
      </c>
      <c r="I48" s="50">
        <f t="shared" si="28"/>
        <v>19.200000000000003</v>
      </c>
      <c r="J48" s="51">
        <f t="shared" si="29"/>
        <v>659.2</v>
      </c>
      <c r="K48" s="53">
        <f t="shared" si="30"/>
        <v>798.80000000000007</v>
      </c>
      <c r="L48" s="53">
        <f t="shared" si="31"/>
        <v>23.964000000000002</v>
      </c>
      <c r="M48" s="55">
        <f t="shared" si="32"/>
        <v>822.76400000000012</v>
      </c>
      <c r="N48" s="53">
        <f t="shared" si="33"/>
        <v>960</v>
      </c>
      <c r="O48" s="53">
        <f t="shared" si="34"/>
        <v>28.799999999999997</v>
      </c>
      <c r="P48" s="51">
        <f t="shared" si="35"/>
        <v>988.8</v>
      </c>
      <c r="R48" s="3">
        <f t="shared" si="36"/>
        <v>284</v>
      </c>
      <c r="S48" s="3">
        <f t="shared" si="37"/>
        <v>480.79999999999995</v>
      </c>
      <c r="T48" s="3">
        <f t="shared" si="38"/>
        <v>640</v>
      </c>
      <c r="U48" s="3">
        <f t="shared" si="39"/>
        <v>798.80000000000007</v>
      </c>
      <c r="V48" s="3">
        <f t="shared" si="40"/>
        <v>960</v>
      </c>
      <c r="W48" s="27">
        <f>'Base Premium'!G48</f>
        <v>800</v>
      </c>
    </row>
    <row r="49" spans="1:23" x14ac:dyDescent="0.3">
      <c r="A49" s="47" t="s">
        <v>76</v>
      </c>
      <c r="B49" s="50">
        <f t="shared" si="21"/>
        <v>145.54999999999998</v>
      </c>
      <c r="C49" s="50">
        <f t="shared" si="22"/>
        <v>4.3664999999999994</v>
      </c>
      <c r="D49" s="51">
        <f t="shared" si="23"/>
        <v>149.91649999999998</v>
      </c>
      <c r="E49" s="54">
        <f t="shared" si="24"/>
        <v>246.41</v>
      </c>
      <c r="F49" s="54">
        <f t="shared" si="25"/>
        <v>7.3922999999999996</v>
      </c>
      <c r="G49" s="51">
        <f t="shared" si="26"/>
        <v>253.8023</v>
      </c>
      <c r="H49" s="50">
        <f t="shared" si="27"/>
        <v>328</v>
      </c>
      <c r="I49" s="50">
        <f t="shared" si="28"/>
        <v>9.84</v>
      </c>
      <c r="J49" s="51">
        <f t="shared" si="29"/>
        <v>337.84</v>
      </c>
      <c r="K49" s="53">
        <f t="shared" si="30"/>
        <v>409.38500000000005</v>
      </c>
      <c r="L49" s="53">
        <f t="shared" si="31"/>
        <v>12.281550000000001</v>
      </c>
      <c r="M49" s="55">
        <f t="shared" si="32"/>
        <v>421.66655000000003</v>
      </c>
      <c r="N49" s="53">
        <f t="shared" si="33"/>
        <v>492</v>
      </c>
      <c r="O49" s="53">
        <f t="shared" si="34"/>
        <v>14.76</v>
      </c>
      <c r="P49" s="51">
        <f t="shared" si="35"/>
        <v>506.76</v>
      </c>
      <c r="R49" s="3">
        <f t="shared" si="36"/>
        <v>145.54999999999998</v>
      </c>
      <c r="S49" s="3">
        <f t="shared" si="37"/>
        <v>246.41</v>
      </c>
      <c r="T49" s="3">
        <f t="shared" si="38"/>
        <v>328</v>
      </c>
      <c r="U49" s="3">
        <f t="shared" si="39"/>
        <v>409.38500000000005</v>
      </c>
      <c r="V49" s="3">
        <f t="shared" si="40"/>
        <v>492</v>
      </c>
      <c r="W49" s="27">
        <v>410</v>
      </c>
    </row>
    <row r="50" spans="1:23" x14ac:dyDescent="0.3">
      <c r="A50" s="47" t="s">
        <v>75</v>
      </c>
      <c r="B50" s="50">
        <f t="shared" si="21"/>
        <v>145.54999999999998</v>
      </c>
      <c r="C50" s="50">
        <f t="shared" si="22"/>
        <v>4.3664999999999994</v>
      </c>
      <c r="D50" s="51">
        <f t="shared" si="23"/>
        <v>149.91649999999998</v>
      </c>
      <c r="E50" s="54">
        <f t="shared" si="24"/>
        <v>246.41</v>
      </c>
      <c r="F50" s="54">
        <f t="shared" si="25"/>
        <v>7.3922999999999996</v>
      </c>
      <c r="G50" s="51">
        <f t="shared" si="26"/>
        <v>253.8023</v>
      </c>
      <c r="H50" s="50">
        <f t="shared" si="27"/>
        <v>328</v>
      </c>
      <c r="I50" s="50">
        <f t="shared" si="28"/>
        <v>9.84</v>
      </c>
      <c r="J50" s="51">
        <f t="shared" si="29"/>
        <v>337.84</v>
      </c>
      <c r="K50" s="53">
        <f t="shared" si="30"/>
        <v>409.38500000000005</v>
      </c>
      <c r="L50" s="53">
        <f t="shared" si="31"/>
        <v>12.281550000000001</v>
      </c>
      <c r="M50" s="55">
        <f t="shared" si="32"/>
        <v>421.66655000000003</v>
      </c>
      <c r="N50" s="53">
        <f t="shared" si="33"/>
        <v>492</v>
      </c>
      <c r="O50" s="53">
        <f t="shared" si="34"/>
        <v>14.76</v>
      </c>
      <c r="P50" s="51">
        <f t="shared" si="35"/>
        <v>506.76</v>
      </c>
      <c r="R50" s="3">
        <f t="shared" si="36"/>
        <v>145.54999999999998</v>
      </c>
      <c r="S50" s="3">
        <f t="shared" si="37"/>
        <v>246.41</v>
      </c>
      <c r="T50" s="3">
        <f t="shared" si="38"/>
        <v>328</v>
      </c>
      <c r="U50" s="3">
        <f t="shared" si="39"/>
        <v>409.38500000000005</v>
      </c>
      <c r="V50" s="3">
        <f t="shared" si="40"/>
        <v>492</v>
      </c>
      <c r="W50" s="27">
        <f>'Base Premium'!G50</f>
        <v>410</v>
      </c>
    </row>
    <row r="51" spans="1:23" x14ac:dyDescent="0.3">
      <c r="A51" s="47" t="s">
        <v>56</v>
      </c>
      <c r="B51" s="50">
        <f t="shared" si="21"/>
        <v>159.75</v>
      </c>
      <c r="C51" s="50">
        <f t="shared" si="22"/>
        <v>4.7924999999999995</v>
      </c>
      <c r="D51" s="51">
        <f t="shared" si="23"/>
        <v>164.54249999999999</v>
      </c>
      <c r="E51" s="54">
        <f t="shared" si="24"/>
        <v>270.45</v>
      </c>
      <c r="F51" s="54">
        <f t="shared" si="25"/>
        <v>8.1135000000000002</v>
      </c>
      <c r="G51" s="51">
        <f t="shared" si="26"/>
        <v>278.56349999999998</v>
      </c>
      <c r="H51" s="50">
        <f t="shared" si="27"/>
        <v>360</v>
      </c>
      <c r="I51" s="50">
        <f t="shared" si="28"/>
        <v>10.8</v>
      </c>
      <c r="J51" s="51">
        <f t="shared" si="29"/>
        <v>370.8</v>
      </c>
      <c r="K51" s="53">
        <f t="shared" si="30"/>
        <v>449.32500000000005</v>
      </c>
      <c r="L51" s="53">
        <f t="shared" si="31"/>
        <v>13.479750000000003</v>
      </c>
      <c r="M51" s="55">
        <f t="shared" si="32"/>
        <v>462.80475000000007</v>
      </c>
      <c r="N51" s="53">
        <f t="shared" si="33"/>
        <v>540.00000000000011</v>
      </c>
      <c r="O51" s="53">
        <f t="shared" si="34"/>
        <v>16.200000000000003</v>
      </c>
      <c r="P51" s="51">
        <f t="shared" si="35"/>
        <v>556.20000000000005</v>
      </c>
      <c r="R51" s="3">
        <f t="shared" si="36"/>
        <v>159.75</v>
      </c>
      <c r="S51" s="3">
        <f t="shared" si="37"/>
        <v>270.45</v>
      </c>
      <c r="T51" s="3">
        <f t="shared" si="38"/>
        <v>360</v>
      </c>
      <c r="U51" s="3">
        <f t="shared" si="39"/>
        <v>449.32500000000005</v>
      </c>
      <c r="V51" s="3">
        <f t="shared" si="40"/>
        <v>540</v>
      </c>
      <c r="W51" s="27">
        <v>450</v>
      </c>
    </row>
    <row r="52" spans="1:23" x14ac:dyDescent="0.3">
      <c r="A52" s="47" t="s">
        <v>57</v>
      </c>
      <c r="B52" s="50">
        <f t="shared" si="21"/>
        <v>177.5</v>
      </c>
      <c r="C52" s="50">
        <f t="shared" si="22"/>
        <v>5.3249999999999993</v>
      </c>
      <c r="D52" s="51">
        <f t="shared" si="23"/>
        <v>182.82499999999999</v>
      </c>
      <c r="E52" s="54">
        <f t="shared" si="24"/>
        <v>300.5</v>
      </c>
      <c r="F52" s="54">
        <f t="shared" si="25"/>
        <v>9.0149999999999988</v>
      </c>
      <c r="G52" s="51">
        <f t="shared" si="26"/>
        <v>309.51499999999999</v>
      </c>
      <c r="H52" s="50">
        <f t="shared" si="27"/>
        <v>400</v>
      </c>
      <c r="I52" s="50">
        <f t="shared" si="28"/>
        <v>12</v>
      </c>
      <c r="J52" s="51">
        <f t="shared" si="29"/>
        <v>412</v>
      </c>
      <c r="K52" s="53">
        <f t="shared" si="30"/>
        <v>499.25</v>
      </c>
      <c r="L52" s="53">
        <f t="shared" si="31"/>
        <v>14.977499999999999</v>
      </c>
      <c r="M52" s="55">
        <f t="shared" si="32"/>
        <v>514.22749999999996</v>
      </c>
      <c r="N52" s="53">
        <f t="shared" si="33"/>
        <v>600</v>
      </c>
      <c r="O52" s="53">
        <f t="shared" si="34"/>
        <v>18</v>
      </c>
      <c r="P52" s="51">
        <f t="shared" si="35"/>
        <v>618</v>
      </c>
      <c r="R52" s="3">
        <f t="shared" si="36"/>
        <v>177.5</v>
      </c>
      <c r="S52" s="3">
        <f t="shared" si="37"/>
        <v>300.5</v>
      </c>
      <c r="T52" s="3">
        <f t="shared" si="38"/>
        <v>400</v>
      </c>
      <c r="U52" s="3">
        <f t="shared" si="39"/>
        <v>499.25</v>
      </c>
      <c r="V52" s="3">
        <f t="shared" si="40"/>
        <v>600</v>
      </c>
      <c r="W52" s="27">
        <f>'Base Premium'!G52</f>
        <v>500</v>
      </c>
    </row>
    <row r="53" spans="1:23" x14ac:dyDescent="0.3">
      <c r="A53" s="47" t="s">
        <v>58</v>
      </c>
      <c r="B53" s="50">
        <f t="shared" si="21"/>
        <v>284</v>
      </c>
      <c r="C53" s="50">
        <f t="shared" si="22"/>
        <v>8.52</v>
      </c>
      <c r="D53" s="51">
        <f t="shared" si="23"/>
        <v>292.52</v>
      </c>
      <c r="E53" s="54">
        <f t="shared" si="24"/>
        <v>480.79999999999995</v>
      </c>
      <c r="F53" s="54">
        <f t="shared" si="25"/>
        <v>14.423999999999998</v>
      </c>
      <c r="G53" s="51">
        <f t="shared" si="26"/>
        <v>495.22399999999993</v>
      </c>
      <c r="H53" s="50">
        <f t="shared" si="27"/>
        <v>640</v>
      </c>
      <c r="I53" s="50">
        <f t="shared" si="28"/>
        <v>19.200000000000003</v>
      </c>
      <c r="J53" s="51">
        <f t="shared" si="29"/>
        <v>659.2</v>
      </c>
      <c r="K53" s="53">
        <f t="shared" si="30"/>
        <v>798.80000000000007</v>
      </c>
      <c r="L53" s="53">
        <f t="shared" si="31"/>
        <v>23.964000000000002</v>
      </c>
      <c r="M53" s="55">
        <f t="shared" si="32"/>
        <v>822.76400000000012</v>
      </c>
      <c r="N53" s="53">
        <f t="shared" si="33"/>
        <v>960</v>
      </c>
      <c r="O53" s="53">
        <f t="shared" si="34"/>
        <v>28.799999999999997</v>
      </c>
      <c r="P53" s="51">
        <f t="shared" si="35"/>
        <v>988.8</v>
      </c>
      <c r="R53" s="3">
        <f t="shared" si="36"/>
        <v>284</v>
      </c>
      <c r="S53" s="3">
        <f t="shared" si="37"/>
        <v>480.79999999999995</v>
      </c>
      <c r="T53" s="3">
        <f t="shared" si="38"/>
        <v>640</v>
      </c>
      <c r="U53" s="3">
        <f t="shared" si="39"/>
        <v>798.80000000000007</v>
      </c>
      <c r="V53" s="3">
        <f t="shared" si="40"/>
        <v>960</v>
      </c>
      <c r="W53" s="27">
        <f>'Base Premium'!G53</f>
        <v>800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W53"/>
  <sheetViews>
    <sheetView topLeftCell="B25" zoomScale="80" zoomScaleNormal="80" workbookViewId="0">
      <selection activeCell="W31" sqref="W31:W53"/>
    </sheetView>
  </sheetViews>
  <sheetFormatPr defaultRowHeight="14.4" x14ac:dyDescent="0.3"/>
  <cols>
    <col min="1" max="1" width="42" customWidth="1"/>
    <col min="2" max="3" width="7.33203125" customWidth="1"/>
    <col min="4" max="4" width="6.88671875" customWidth="1"/>
    <col min="5" max="5" width="7.6640625" customWidth="1"/>
    <col min="6" max="7" width="7.33203125" customWidth="1"/>
    <col min="8" max="8" width="7.5546875" customWidth="1"/>
    <col min="9" max="9" width="7.44140625" customWidth="1"/>
    <col min="10" max="10" width="7.33203125" customWidth="1"/>
    <col min="11" max="11" width="7.5546875" customWidth="1"/>
    <col min="12" max="12" width="7.88671875" customWidth="1"/>
    <col min="13" max="14" width="7.6640625" customWidth="1"/>
    <col min="15" max="15" width="8.109375" customWidth="1"/>
    <col min="16" max="16" width="8" customWidth="1"/>
    <col min="18" max="18" width="12.88671875" bestFit="1" customWidth="1"/>
    <col min="19" max="22" width="14.109375" bestFit="1" customWidth="1"/>
    <col min="23" max="23" width="12.88671875" bestFit="1" customWidth="1"/>
  </cols>
  <sheetData>
    <row r="1" spans="1:23" ht="21" x14ac:dyDescent="0.4">
      <c r="A1" s="16" t="s">
        <v>85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2"/>
      <c r="R1" t="s">
        <v>35</v>
      </c>
      <c r="S1" s="20">
        <v>0.35499999999999998</v>
      </c>
      <c r="T1" t="s">
        <v>37</v>
      </c>
      <c r="U1" s="20">
        <v>0.8</v>
      </c>
      <c r="V1" t="s">
        <v>39</v>
      </c>
      <c r="W1" s="20">
        <v>1.2</v>
      </c>
    </row>
    <row r="2" spans="1:23" x14ac:dyDescent="0.3">
      <c r="A2" s="17" t="s">
        <v>81</v>
      </c>
      <c r="B2" s="17"/>
      <c r="C2" s="17"/>
      <c r="D2" s="17"/>
      <c r="E2" s="17"/>
      <c r="F2" s="17"/>
      <c r="G2" s="17"/>
      <c r="H2" s="17"/>
      <c r="I2" s="17"/>
      <c r="J2" s="18" t="s">
        <v>33</v>
      </c>
      <c r="K2" s="21">
        <v>3</v>
      </c>
      <c r="L2" s="18"/>
      <c r="M2" s="18"/>
      <c r="N2" s="18"/>
      <c r="O2" s="18"/>
      <c r="P2" s="18"/>
      <c r="R2" t="s">
        <v>36</v>
      </c>
      <c r="S2" s="20">
        <v>0.60099999999999998</v>
      </c>
      <c r="T2" t="s">
        <v>38</v>
      </c>
      <c r="U2" s="20">
        <v>0.99850000000000005</v>
      </c>
    </row>
    <row r="3" spans="1:23" ht="15" customHeight="1" x14ac:dyDescent="0.4">
      <c r="A3" s="16" t="s">
        <v>23</v>
      </c>
      <c r="B3" s="16"/>
      <c r="C3" s="16"/>
      <c r="D3" s="16"/>
      <c r="E3" s="16"/>
      <c r="F3" s="16"/>
      <c r="G3" s="16"/>
      <c r="H3" s="16"/>
      <c r="I3" s="16"/>
      <c r="J3" s="16" t="s">
        <v>34</v>
      </c>
      <c r="K3" s="22">
        <f>(100+K2)</f>
        <v>103</v>
      </c>
      <c r="L3" s="16"/>
      <c r="M3" s="16"/>
      <c r="N3" s="16"/>
      <c r="O3" s="16"/>
      <c r="P3" s="16"/>
      <c r="Q3" s="2"/>
    </row>
    <row r="4" spans="1:23" x14ac:dyDescent="0.3">
      <c r="A4" s="47" t="s">
        <v>6</v>
      </c>
      <c r="B4" s="48" t="s">
        <v>8</v>
      </c>
      <c r="C4" s="48" t="s">
        <v>9</v>
      </c>
      <c r="D4" s="48" t="s">
        <v>5</v>
      </c>
      <c r="E4" s="48" t="s">
        <v>10</v>
      </c>
      <c r="F4" s="48" t="s">
        <v>11</v>
      </c>
      <c r="G4" s="48" t="s">
        <v>5</v>
      </c>
      <c r="H4" s="48" t="s">
        <v>17</v>
      </c>
      <c r="I4" s="48" t="s">
        <v>11</v>
      </c>
      <c r="J4" s="48" t="s">
        <v>5</v>
      </c>
      <c r="K4" s="48" t="s">
        <v>12</v>
      </c>
      <c r="L4" s="48" t="s">
        <v>11</v>
      </c>
      <c r="M4" s="48" t="s">
        <v>5</v>
      </c>
      <c r="N4" s="48" t="s">
        <v>13</v>
      </c>
      <c r="O4" s="48" t="s">
        <v>11</v>
      </c>
      <c r="P4" s="48" t="s">
        <v>5</v>
      </c>
      <c r="Q4" s="1"/>
      <c r="R4" s="8" t="s">
        <v>8</v>
      </c>
      <c r="S4" s="8" t="s">
        <v>10</v>
      </c>
      <c r="T4" s="8" t="s">
        <v>17</v>
      </c>
      <c r="U4" s="8" t="s">
        <v>12</v>
      </c>
      <c r="V4" s="8" t="s">
        <v>13</v>
      </c>
      <c r="W4" s="8" t="s">
        <v>18</v>
      </c>
    </row>
    <row r="5" spans="1:23" x14ac:dyDescent="0.3">
      <c r="A5" s="47" t="s">
        <v>7</v>
      </c>
      <c r="B5" s="47" t="s">
        <v>19</v>
      </c>
      <c r="C5" s="47" t="s">
        <v>77</v>
      </c>
      <c r="D5" s="49" t="s">
        <v>20</v>
      </c>
      <c r="E5" s="49" t="s">
        <v>19</v>
      </c>
      <c r="F5" s="49" t="s">
        <v>77</v>
      </c>
      <c r="G5" s="49" t="s">
        <v>20</v>
      </c>
      <c r="H5" s="49" t="s">
        <v>19</v>
      </c>
      <c r="I5" s="49" t="s">
        <v>77</v>
      </c>
      <c r="J5" s="49" t="s">
        <v>20</v>
      </c>
      <c r="K5" s="49" t="s">
        <v>19</v>
      </c>
      <c r="L5" s="49" t="s">
        <v>77</v>
      </c>
      <c r="M5" s="49" t="s">
        <v>20</v>
      </c>
      <c r="N5" s="49" t="s">
        <v>19</v>
      </c>
      <c r="O5" s="49" t="s">
        <v>77</v>
      </c>
      <c r="P5" s="49" t="s">
        <v>20</v>
      </c>
      <c r="Q5" s="4"/>
      <c r="R5" s="9" t="s">
        <v>9</v>
      </c>
      <c r="S5" s="9" t="s">
        <v>11</v>
      </c>
      <c r="T5" s="9" t="s">
        <v>11</v>
      </c>
      <c r="U5" s="9" t="s">
        <v>11</v>
      </c>
      <c r="V5" s="9" t="s">
        <v>11</v>
      </c>
      <c r="W5" s="9" t="s">
        <v>19</v>
      </c>
    </row>
    <row r="6" spans="1:23" x14ac:dyDescent="0.3">
      <c r="A6" s="47" t="s">
        <v>61</v>
      </c>
      <c r="B6" s="50">
        <f>VALUE(D6*100/$K$3)</f>
        <v>120.345</v>
      </c>
      <c r="C6" s="50">
        <f>D6-B6</f>
        <v>3.6103499999999968</v>
      </c>
      <c r="D6" s="51">
        <f>R6+R6*$K$2/100</f>
        <v>123.95535</v>
      </c>
      <c r="E6" s="50">
        <f>VALUE(G6*100/$K$3)</f>
        <v>203.73899999999998</v>
      </c>
      <c r="F6" s="50">
        <f>VALUE(G6*$K$2/$K$3)</f>
        <v>6.1121699999999999</v>
      </c>
      <c r="G6" s="51">
        <f>S6+S6*$K$2/100</f>
        <v>209.85117</v>
      </c>
      <c r="H6" s="52">
        <f>VALUE(J6*100/$K$3)</f>
        <v>271.20000000000005</v>
      </c>
      <c r="I6" s="52">
        <f>VALUE(J6*$K$2/$K$3)</f>
        <v>8.136000000000001</v>
      </c>
      <c r="J6" s="51">
        <f>T6+T6*$K$2/100</f>
        <v>279.33600000000001</v>
      </c>
      <c r="K6" s="52">
        <f>VALUE(M6*100/$K$3)</f>
        <v>338.49150000000003</v>
      </c>
      <c r="L6" s="52">
        <f>VALUE(M6*$K$2/$K$3)</f>
        <v>10.154745000000002</v>
      </c>
      <c r="M6" s="51">
        <f>U6+U6*$K$2/100</f>
        <v>348.64624500000002</v>
      </c>
      <c r="N6" s="53">
        <f>VALUE(P6*100/$K$3)</f>
        <v>406.8</v>
      </c>
      <c r="O6" s="53">
        <f>VALUE(P6*$K$2/$K$3)</f>
        <v>12.204000000000002</v>
      </c>
      <c r="P6" s="51">
        <f>V6+V6*$K$2/100</f>
        <v>419.00400000000002</v>
      </c>
      <c r="Q6" s="5"/>
      <c r="R6" s="3">
        <f>W6*$S$1</f>
        <v>120.345</v>
      </c>
      <c r="S6" s="3">
        <f>W6*$S$2</f>
        <v>203.739</v>
      </c>
      <c r="T6" s="3">
        <f>W6*$U$1</f>
        <v>271.2</v>
      </c>
      <c r="U6" s="3">
        <f>W6*$U$2</f>
        <v>338.49150000000003</v>
      </c>
      <c r="V6" s="3">
        <f>W6*$W$1</f>
        <v>406.8</v>
      </c>
      <c r="W6" s="27">
        <f>W31*0.75</f>
        <v>339</v>
      </c>
    </row>
    <row r="7" spans="1:23" ht="12" customHeight="1" x14ac:dyDescent="0.3">
      <c r="A7" s="47" t="s">
        <v>63</v>
      </c>
      <c r="B7" s="50">
        <f t="shared" ref="B7:B28" si="0">VALUE(D7*100/$K$3)</f>
        <v>120.345</v>
      </c>
      <c r="C7" s="50">
        <f t="shared" ref="C7:C28" si="1">D7-B7</f>
        <v>3.6103499999999968</v>
      </c>
      <c r="D7" s="51">
        <f t="shared" ref="D7:D28" si="2">R7+R7*$K$2/100</f>
        <v>123.95535</v>
      </c>
      <c r="E7" s="50">
        <f t="shared" ref="E7:E28" si="3">VALUE(G7*100/$K$3)</f>
        <v>203.73899999999998</v>
      </c>
      <c r="F7" s="50">
        <f t="shared" ref="F7:F28" si="4">VALUE(G7*$K$2/$K$3)</f>
        <v>6.1121699999999999</v>
      </c>
      <c r="G7" s="51">
        <f t="shared" ref="G7:G28" si="5">S7+S7*$K$2/100</f>
        <v>209.85117</v>
      </c>
      <c r="H7" s="52">
        <f t="shared" ref="H7:H28" si="6">VALUE(J7*100/$K$3)</f>
        <v>271.20000000000005</v>
      </c>
      <c r="I7" s="52">
        <f t="shared" ref="I7:I28" si="7">VALUE(J7*$K$2/$K$3)</f>
        <v>8.136000000000001</v>
      </c>
      <c r="J7" s="51">
        <f t="shared" ref="J7:J28" si="8">T7+T7*$K$2/100</f>
        <v>279.33600000000001</v>
      </c>
      <c r="K7" s="52">
        <f t="shared" ref="K7:K28" si="9">VALUE(M7*100/$K$3)</f>
        <v>338.49150000000003</v>
      </c>
      <c r="L7" s="52">
        <f t="shared" ref="L7:L28" si="10">VALUE(M7*$K$2/$K$3)</f>
        <v>10.154745000000002</v>
      </c>
      <c r="M7" s="51">
        <f t="shared" ref="M7:M28" si="11">U7+U7*$K$2/100</f>
        <v>348.64624500000002</v>
      </c>
      <c r="N7" s="53">
        <f t="shared" ref="N7:N28" si="12">VALUE(P7*100/$K$3)</f>
        <v>406.8</v>
      </c>
      <c r="O7" s="53">
        <f t="shared" ref="O7:O28" si="13">VALUE(P7*$K$2/$K$3)</f>
        <v>12.204000000000002</v>
      </c>
      <c r="P7" s="51">
        <f t="shared" ref="P7:P28" si="14">V7+V7*$K$2/100</f>
        <v>419.00400000000002</v>
      </c>
      <c r="Q7" s="5"/>
      <c r="R7" s="3">
        <f t="shared" ref="R7:R28" si="15">W7*$S$1</f>
        <v>120.345</v>
      </c>
      <c r="S7" s="3">
        <f t="shared" ref="S7:S28" si="16">W7*$S$2</f>
        <v>203.739</v>
      </c>
      <c r="T7" s="3">
        <f t="shared" ref="T7:T28" si="17">W7*$U$1</f>
        <v>271.2</v>
      </c>
      <c r="U7" s="3">
        <f t="shared" ref="U7:U28" si="18">W7*$U$2</f>
        <v>338.49150000000003</v>
      </c>
      <c r="V7" s="3">
        <f t="shared" ref="V7:V28" si="19">W7*$W$1</f>
        <v>406.8</v>
      </c>
      <c r="W7" s="27">
        <f t="shared" ref="W7:W28" si="20">W32*0.75</f>
        <v>339</v>
      </c>
    </row>
    <row r="8" spans="1:23" ht="12" customHeight="1" x14ac:dyDescent="0.3">
      <c r="A8" s="47" t="s">
        <v>62</v>
      </c>
      <c r="B8" s="50">
        <f t="shared" si="0"/>
        <v>127.79999999999998</v>
      </c>
      <c r="C8" s="50">
        <f t="shared" si="1"/>
        <v>3.8340000000000032</v>
      </c>
      <c r="D8" s="51">
        <f t="shared" si="2"/>
        <v>131.63399999999999</v>
      </c>
      <c r="E8" s="50">
        <f t="shared" si="3"/>
        <v>216.35999999999999</v>
      </c>
      <c r="F8" s="50">
        <f t="shared" si="4"/>
        <v>6.4908000000000001</v>
      </c>
      <c r="G8" s="51">
        <f t="shared" si="5"/>
        <v>222.85079999999999</v>
      </c>
      <c r="H8" s="52">
        <f t="shared" si="6"/>
        <v>288</v>
      </c>
      <c r="I8" s="52">
        <f t="shared" si="7"/>
        <v>8.6399999999999988</v>
      </c>
      <c r="J8" s="51">
        <f t="shared" si="8"/>
        <v>296.64</v>
      </c>
      <c r="K8" s="52">
        <f t="shared" si="9"/>
        <v>359.46000000000004</v>
      </c>
      <c r="L8" s="52">
        <f t="shared" si="10"/>
        <v>10.783800000000001</v>
      </c>
      <c r="M8" s="51">
        <f t="shared" si="11"/>
        <v>370.24380000000002</v>
      </c>
      <c r="N8" s="53">
        <f t="shared" si="12"/>
        <v>432</v>
      </c>
      <c r="O8" s="53">
        <f t="shared" si="13"/>
        <v>12.959999999999999</v>
      </c>
      <c r="P8" s="51">
        <f t="shared" si="14"/>
        <v>444.96</v>
      </c>
      <c r="Q8" s="5"/>
      <c r="R8" s="3">
        <f t="shared" si="15"/>
        <v>127.8</v>
      </c>
      <c r="S8" s="3">
        <f t="shared" si="16"/>
        <v>216.35999999999999</v>
      </c>
      <c r="T8" s="3">
        <f t="shared" si="17"/>
        <v>288</v>
      </c>
      <c r="U8" s="3">
        <f t="shared" si="18"/>
        <v>359.46000000000004</v>
      </c>
      <c r="V8" s="3">
        <f t="shared" si="19"/>
        <v>432</v>
      </c>
      <c r="W8" s="27">
        <f t="shared" si="20"/>
        <v>360</v>
      </c>
    </row>
    <row r="9" spans="1:23" ht="12" customHeight="1" x14ac:dyDescent="0.3">
      <c r="A9" s="47" t="s">
        <v>64</v>
      </c>
      <c r="B9" s="50">
        <f t="shared" si="0"/>
        <v>127.79999999999998</v>
      </c>
      <c r="C9" s="50">
        <f t="shared" si="1"/>
        <v>3.8340000000000032</v>
      </c>
      <c r="D9" s="51">
        <f t="shared" si="2"/>
        <v>131.63399999999999</v>
      </c>
      <c r="E9" s="50">
        <f t="shared" si="3"/>
        <v>216.35999999999999</v>
      </c>
      <c r="F9" s="50">
        <f t="shared" si="4"/>
        <v>6.4908000000000001</v>
      </c>
      <c r="G9" s="51">
        <f t="shared" si="5"/>
        <v>222.85079999999999</v>
      </c>
      <c r="H9" s="52">
        <f t="shared" si="6"/>
        <v>288</v>
      </c>
      <c r="I9" s="52">
        <f t="shared" si="7"/>
        <v>8.6399999999999988</v>
      </c>
      <c r="J9" s="51">
        <f t="shared" si="8"/>
        <v>296.64</v>
      </c>
      <c r="K9" s="52">
        <f t="shared" si="9"/>
        <v>359.46000000000004</v>
      </c>
      <c r="L9" s="52">
        <f t="shared" si="10"/>
        <v>10.783800000000001</v>
      </c>
      <c r="M9" s="51">
        <f t="shared" si="11"/>
        <v>370.24380000000002</v>
      </c>
      <c r="N9" s="53">
        <f t="shared" si="12"/>
        <v>432</v>
      </c>
      <c r="O9" s="53">
        <f t="shared" si="13"/>
        <v>12.959999999999999</v>
      </c>
      <c r="P9" s="51">
        <f t="shared" si="14"/>
        <v>444.96</v>
      </c>
      <c r="Q9" s="5"/>
      <c r="R9" s="3">
        <f t="shared" si="15"/>
        <v>127.8</v>
      </c>
      <c r="S9" s="3">
        <f t="shared" si="16"/>
        <v>216.35999999999999</v>
      </c>
      <c r="T9" s="3">
        <f t="shared" si="17"/>
        <v>288</v>
      </c>
      <c r="U9" s="3">
        <f t="shared" si="18"/>
        <v>359.46000000000004</v>
      </c>
      <c r="V9" s="3">
        <f t="shared" si="19"/>
        <v>432</v>
      </c>
      <c r="W9" s="27">
        <f t="shared" si="20"/>
        <v>360</v>
      </c>
    </row>
    <row r="10" spans="1:23" x14ac:dyDescent="0.3">
      <c r="A10" s="47" t="s">
        <v>65</v>
      </c>
      <c r="B10" s="50">
        <f t="shared" si="0"/>
        <v>202.35</v>
      </c>
      <c r="C10" s="50">
        <f t="shared" si="1"/>
        <v>6.0705000000000098</v>
      </c>
      <c r="D10" s="51">
        <f t="shared" si="2"/>
        <v>208.4205</v>
      </c>
      <c r="E10" s="50">
        <f t="shared" si="3"/>
        <v>342.57</v>
      </c>
      <c r="F10" s="50">
        <f t="shared" si="4"/>
        <v>10.277100000000001</v>
      </c>
      <c r="G10" s="51">
        <f t="shared" si="5"/>
        <v>352.84710000000001</v>
      </c>
      <c r="H10" s="52">
        <f t="shared" si="6"/>
        <v>456</v>
      </c>
      <c r="I10" s="52">
        <f t="shared" si="7"/>
        <v>13.68</v>
      </c>
      <c r="J10" s="51">
        <f t="shared" si="8"/>
        <v>469.68</v>
      </c>
      <c r="K10" s="52">
        <f t="shared" si="9"/>
        <v>569.14499999999998</v>
      </c>
      <c r="L10" s="52">
        <f t="shared" si="10"/>
        <v>17.074349999999999</v>
      </c>
      <c r="M10" s="51">
        <f t="shared" si="11"/>
        <v>586.21934999999996</v>
      </c>
      <c r="N10" s="53">
        <f t="shared" si="12"/>
        <v>684</v>
      </c>
      <c r="O10" s="53">
        <f t="shared" si="13"/>
        <v>20.52</v>
      </c>
      <c r="P10" s="51">
        <f t="shared" si="14"/>
        <v>704.52</v>
      </c>
      <c r="Q10" s="5"/>
      <c r="R10" s="3">
        <f t="shared" si="15"/>
        <v>202.35</v>
      </c>
      <c r="S10" s="3">
        <f t="shared" si="16"/>
        <v>342.57</v>
      </c>
      <c r="T10" s="3">
        <f t="shared" si="17"/>
        <v>456</v>
      </c>
      <c r="U10" s="3">
        <f t="shared" si="18"/>
        <v>569.14499999999998</v>
      </c>
      <c r="V10" s="3">
        <f t="shared" si="19"/>
        <v>684</v>
      </c>
      <c r="W10" s="27">
        <f t="shared" si="20"/>
        <v>570</v>
      </c>
    </row>
    <row r="11" spans="1:23" ht="13.5" customHeight="1" x14ac:dyDescent="0.3">
      <c r="A11" s="47" t="s">
        <v>66</v>
      </c>
      <c r="B11" s="50">
        <f t="shared" si="0"/>
        <v>202.35</v>
      </c>
      <c r="C11" s="50">
        <f t="shared" si="1"/>
        <v>6.0705000000000098</v>
      </c>
      <c r="D11" s="51">
        <f t="shared" si="2"/>
        <v>208.4205</v>
      </c>
      <c r="E11" s="50">
        <f t="shared" si="3"/>
        <v>342.57</v>
      </c>
      <c r="F11" s="50">
        <f t="shared" si="4"/>
        <v>10.277100000000001</v>
      </c>
      <c r="G11" s="51">
        <f t="shared" si="5"/>
        <v>352.84710000000001</v>
      </c>
      <c r="H11" s="52">
        <f t="shared" si="6"/>
        <v>456</v>
      </c>
      <c r="I11" s="52">
        <f t="shared" si="7"/>
        <v>13.68</v>
      </c>
      <c r="J11" s="51">
        <f t="shared" si="8"/>
        <v>469.68</v>
      </c>
      <c r="K11" s="52">
        <f t="shared" si="9"/>
        <v>569.14499999999998</v>
      </c>
      <c r="L11" s="52">
        <f t="shared" si="10"/>
        <v>17.074349999999999</v>
      </c>
      <c r="M11" s="51">
        <f t="shared" si="11"/>
        <v>586.21934999999996</v>
      </c>
      <c r="N11" s="53">
        <f t="shared" si="12"/>
        <v>684</v>
      </c>
      <c r="O11" s="53">
        <f t="shared" si="13"/>
        <v>20.52</v>
      </c>
      <c r="P11" s="51">
        <f t="shared" si="14"/>
        <v>704.52</v>
      </c>
      <c r="Q11" s="5"/>
      <c r="R11" s="3">
        <f t="shared" si="15"/>
        <v>202.35</v>
      </c>
      <c r="S11" s="3">
        <f t="shared" si="16"/>
        <v>342.57</v>
      </c>
      <c r="T11" s="3">
        <f t="shared" si="17"/>
        <v>456</v>
      </c>
      <c r="U11" s="3">
        <f t="shared" si="18"/>
        <v>569.14499999999998</v>
      </c>
      <c r="V11" s="3">
        <f t="shared" si="19"/>
        <v>684</v>
      </c>
      <c r="W11" s="27">
        <f t="shared" si="20"/>
        <v>570</v>
      </c>
    </row>
    <row r="12" spans="1:23" x14ac:dyDescent="0.3">
      <c r="A12" s="47" t="s">
        <v>68</v>
      </c>
      <c r="B12" s="50">
        <f t="shared" si="0"/>
        <v>202.35</v>
      </c>
      <c r="C12" s="50">
        <f t="shared" si="1"/>
        <v>6.0705000000000098</v>
      </c>
      <c r="D12" s="51">
        <f t="shared" si="2"/>
        <v>208.4205</v>
      </c>
      <c r="E12" s="50">
        <f t="shared" si="3"/>
        <v>342.57</v>
      </c>
      <c r="F12" s="50">
        <f t="shared" si="4"/>
        <v>10.277100000000001</v>
      </c>
      <c r="G12" s="51">
        <f t="shared" si="5"/>
        <v>352.84710000000001</v>
      </c>
      <c r="H12" s="52">
        <f t="shared" si="6"/>
        <v>456</v>
      </c>
      <c r="I12" s="52">
        <f t="shared" si="7"/>
        <v>13.68</v>
      </c>
      <c r="J12" s="51">
        <f t="shared" si="8"/>
        <v>469.68</v>
      </c>
      <c r="K12" s="52">
        <f t="shared" si="9"/>
        <v>569.14499999999998</v>
      </c>
      <c r="L12" s="52">
        <f t="shared" si="10"/>
        <v>17.074349999999999</v>
      </c>
      <c r="M12" s="51">
        <f t="shared" si="11"/>
        <v>586.21934999999996</v>
      </c>
      <c r="N12" s="53">
        <f t="shared" si="12"/>
        <v>684</v>
      </c>
      <c r="O12" s="53">
        <f t="shared" si="13"/>
        <v>20.52</v>
      </c>
      <c r="P12" s="51">
        <f t="shared" si="14"/>
        <v>704.52</v>
      </c>
      <c r="Q12" s="5"/>
      <c r="R12" s="3">
        <f t="shared" si="15"/>
        <v>202.35</v>
      </c>
      <c r="S12" s="3">
        <f t="shared" si="16"/>
        <v>342.57</v>
      </c>
      <c r="T12" s="3">
        <f t="shared" si="17"/>
        <v>456</v>
      </c>
      <c r="U12" s="3">
        <f t="shared" si="18"/>
        <v>569.14499999999998</v>
      </c>
      <c r="V12" s="3">
        <f t="shared" si="19"/>
        <v>684</v>
      </c>
      <c r="W12" s="27">
        <f t="shared" si="20"/>
        <v>570</v>
      </c>
    </row>
    <row r="13" spans="1:23" ht="12" customHeight="1" x14ac:dyDescent="0.3">
      <c r="A13" s="47" t="s">
        <v>67</v>
      </c>
      <c r="B13" s="50">
        <f t="shared" si="0"/>
        <v>266.25</v>
      </c>
      <c r="C13" s="50">
        <f t="shared" si="1"/>
        <v>7.9875000000000114</v>
      </c>
      <c r="D13" s="51">
        <f t="shared" si="2"/>
        <v>274.23750000000001</v>
      </c>
      <c r="E13" s="50">
        <f t="shared" si="3"/>
        <v>450.75</v>
      </c>
      <c r="F13" s="50">
        <f t="shared" si="4"/>
        <v>13.522499999999999</v>
      </c>
      <c r="G13" s="51">
        <f t="shared" si="5"/>
        <v>464.27249999999998</v>
      </c>
      <c r="H13" s="52">
        <f t="shared" si="6"/>
        <v>600</v>
      </c>
      <c r="I13" s="52">
        <f t="shared" si="7"/>
        <v>18</v>
      </c>
      <c r="J13" s="51">
        <f t="shared" si="8"/>
        <v>618</v>
      </c>
      <c r="K13" s="52">
        <f t="shared" si="9"/>
        <v>748.875</v>
      </c>
      <c r="L13" s="52">
        <f t="shared" si="10"/>
        <v>22.466249999999999</v>
      </c>
      <c r="M13" s="51">
        <f t="shared" si="11"/>
        <v>771.34124999999995</v>
      </c>
      <c r="N13" s="53">
        <f t="shared" si="12"/>
        <v>900</v>
      </c>
      <c r="O13" s="53">
        <f t="shared" si="13"/>
        <v>27</v>
      </c>
      <c r="P13" s="51">
        <f t="shared" si="14"/>
        <v>927</v>
      </c>
      <c r="Q13" s="5"/>
      <c r="R13" s="3">
        <f t="shared" si="15"/>
        <v>266.25</v>
      </c>
      <c r="S13" s="3">
        <f t="shared" si="16"/>
        <v>450.75</v>
      </c>
      <c r="T13" s="3">
        <f t="shared" si="17"/>
        <v>600</v>
      </c>
      <c r="U13" s="3">
        <f t="shared" si="18"/>
        <v>748.875</v>
      </c>
      <c r="V13" s="3">
        <f t="shared" si="19"/>
        <v>900</v>
      </c>
      <c r="W13" s="27">
        <f t="shared" si="20"/>
        <v>750</v>
      </c>
    </row>
    <row r="14" spans="1:23" x14ac:dyDescent="0.3">
      <c r="A14" s="47" t="s">
        <v>69</v>
      </c>
      <c r="B14" s="50">
        <f t="shared" si="0"/>
        <v>266.25</v>
      </c>
      <c r="C14" s="50">
        <f t="shared" si="1"/>
        <v>7.9875000000000114</v>
      </c>
      <c r="D14" s="51">
        <f t="shared" si="2"/>
        <v>274.23750000000001</v>
      </c>
      <c r="E14" s="50">
        <f t="shared" si="3"/>
        <v>450.75</v>
      </c>
      <c r="F14" s="50">
        <f t="shared" si="4"/>
        <v>13.522499999999999</v>
      </c>
      <c r="G14" s="51">
        <f t="shared" si="5"/>
        <v>464.27249999999998</v>
      </c>
      <c r="H14" s="52">
        <f t="shared" si="6"/>
        <v>600</v>
      </c>
      <c r="I14" s="52">
        <f t="shared" si="7"/>
        <v>18</v>
      </c>
      <c r="J14" s="51">
        <f t="shared" si="8"/>
        <v>618</v>
      </c>
      <c r="K14" s="52">
        <f t="shared" si="9"/>
        <v>748.875</v>
      </c>
      <c r="L14" s="52">
        <f t="shared" si="10"/>
        <v>22.466249999999999</v>
      </c>
      <c r="M14" s="51">
        <f t="shared" si="11"/>
        <v>771.34124999999995</v>
      </c>
      <c r="N14" s="53">
        <f t="shared" si="12"/>
        <v>900</v>
      </c>
      <c r="O14" s="53">
        <f t="shared" si="13"/>
        <v>27</v>
      </c>
      <c r="P14" s="51">
        <f t="shared" si="14"/>
        <v>927</v>
      </c>
      <c r="Q14" s="5"/>
      <c r="R14" s="3">
        <f t="shared" si="15"/>
        <v>266.25</v>
      </c>
      <c r="S14" s="3">
        <f t="shared" si="16"/>
        <v>450.75</v>
      </c>
      <c r="T14" s="3">
        <f t="shared" si="17"/>
        <v>600</v>
      </c>
      <c r="U14" s="3">
        <f t="shared" si="18"/>
        <v>748.875</v>
      </c>
      <c r="V14" s="3">
        <f t="shared" si="19"/>
        <v>900</v>
      </c>
      <c r="W14" s="27">
        <f t="shared" si="20"/>
        <v>750</v>
      </c>
    </row>
    <row r="15" spans="1:23" ht="11.25" customHeight="1" x14ac:dyDescent="0.3">
      <c r="A15" s="47" t="s">
        <v>70</v>
      </c>
      <c r="B15" s="50">
        <f t="shared" si="0"/>
        <v>146.4375</v>
      </c>
      <c r="C15" s="50">
        <f t="shared" si="1"/>
        <v>4.3931249999999977</v>
      </c>
      <c r="D15" s="51">
        <f t="shared" si="2"/>
        <v>150.830625</v>
      </c>
      <c r="E15" s="50">
        <f t="shared" si="3"/>
        <v>247.91249999999999</v>
      </c>
      <c r="F15" s="50">
        <f t="shared" si="4"/>
        <v>7.4373750000000003</v>
      </c>
      <c r="G15" s="51">
        <f t="shared" si="5"/>
        <v>255.349875</v>
      </c>
      <c r="H15" s="52">
        <f t="shared" si="6"/>
        <v>330</v>
      </c>
      <c r="I15" s="52">
        <f t="shared" si="7"/>
        <v>9.8999999999999986</v>
      </c>
      <c r="J15" s="51">
        <f t="shared" si="8"/>
        <v>339.9</v>
      </c>
      <c r="K15" s="52">
        <f t="shared" si="9"/>
        <v>411.88125000000002</v>
      </c>
      <c r="L15" s="52">
        <f t="shared" si="10"/>
        <v>12.356437500000002</v>
      </c>
      <c r="M15" s="51">
        <f t="shared" si="11"/>
        <v>424.23768750000005</v>
      </c>
      <c r="N15" s="53">
        <f t="shared" si="12"/>
        <v>495</v>
      </c>
      <c r="O15" s="53">
        <f t="shared" si="13"/>
        <v>14.850000000000001</v>
      </c>
      <c r="P15" s="51">
        <f t="shared" si="14"/>
        <v>509.85</v>
      </c>
      <c r="Q15" s="5"/>
      <c r="R15" s="3">
        <f t="shared" si="15"/>
        <v>146.4375</v>
      </c>
      <c r="S15" s="3">
        <f t="shared" si="16"/>
        <v>247.91249999999999</v>
      </c>
      <c r="T15" s="3">
        <f t="shared" si="17"/>
        <v>330</v>
      </c>
      <c r="U15" s="3">
        <f t="shared" si="18"/>
        <v>411.88125000000002</v>
      </c>
      <c r="V15" s="3">
        <f t="shared" si="19"/>
        <v>495</v>
      </c>
      <c r="W15" s="27">
        <f t="shared" si="20"/>
        <v>412.5</v>
      </c>
    </row>
    <row r="16" spans="1:23" x14ac:dyDescent="0.3">
      <c r="A16" s="47" t="s">
        <v>71</v>
      </c>
      <c r="B16" s="50">
        <f t="shared" si="0"/>
        <v>146.4375</v>
      </c>
      <c r="C16" s="50">
        <f t="shared" si="1"/>
        <v>4.3931249999999977</v>
      </c>
      <c r="D16" s="51">
        <f t="shared" si="2"/>
        <v>150.830625</v>
      </c>
      <c r="E16" s="50">
        <f t="shared" si="3"/>
        <v>247.91249999999999</v>
      </c>
      <c r="F16" s="50">
        <f t="shared" si="4"/>
        <v>7.4373750000000003</v>
      </c>
      <c r="G16" s="51">
        <f t="shared" si="5"/>
        <v>255.349875</v>
      </c>
      <c r="H16" s="52">
        <f t="shared" si="6"/>
        <v>330</v>
      </c>
      <c r="I16" s="52">
        <f t="shared" si="7"/>
        <v>9.8999999999999986</v>
      </c>
      <c r="J16" s="51">
        <f t="shared" si="8"/>
        <v>339.9</v>
      </c>
      <c r="K16" s="52">
        <f t="shared" si="9"/>
        <v>411.88125000000002</v>
      </c>
      <c r="L16" s="52">
        <f t="shared" si="10"/>
        <v>12.356437500000002</v>
      </c>
      <c r="M16" s="51">
        <f t="shared" si="11"/>
        <v>424.23768750000005</v>
      </c>
      <c r="N16" s="53">
        <f t="shared" si="12"/>
        <v>495</v>
      </c>
      <c r="O16" s="53">
        <f t="shared" si="13"/>
        <v>14.850000000000001</v>
      </c>
      <c r="P16" s="51">
        <f t="shared" si="14"/>
        <v>509.85</v>
      </c>
      <c r="Q16" s="5"/>
      <c r="R16" s="3">
        <f t="shared" si="15"/>
        <v>146.4375</v>
      </c>
      <c r="S16" s="3">
        <f t="shared" si="16"/>
        <v>247.91249999999999</v>
      </c>
      <c r="T16" s="3">
        <f t="shared" si="17"/>
        <v>330</v>
      </c>
      <c r="U16" s="3">
        <f t="shared" si="18"/>
        <v>411.88125000000002</v>
      </c>
      <c r="V16" s="3">
        <f t="shared" si="19"/>
        <v>495</v>
      </c>
      <c r="W16" s="27">
        <f t="shared" si="20"/>
        <v>412.5</v>
      </c>
    </row>
    <row r="17" spans="1:23" ht="11.25" customHeight="1" x14ac:dyDescent="0.3">
      <c r="A17" s="47" t="s">
        <v>72</v>
      </c>
      <c r="B17" s="50">
        <f t="shared" si="0"/>
        <v>146.4375</v>
      </c>
      <c r="C17" s="50">
        <f t="shared" si="1"/>
        <v>4.3931249999999977</v>
      </c>
      <c r="D17" s="51">
        <f t="shared" si="2"/>
        <v>150.830625</v>
      </c>
      <c r="E17" s="50">
        <f t="shared" si="3"/>
        <v>247.91249999999999</v>
      </c>
      <c r="F17" s="50">
        <f t="shared" si="4"/>
        <v>7.4373750000000003</v>
      </c>
      <c r="G17" s="51">
        <f t="shared" si="5"/>
        <v>255.349875</v>
      </c>
      <c r="H17" s="52">
        <f t="shared" si="6"/>
        <v>330</v>
      </c>
      <c r="I17" s="52">
        <f t="shared" si="7"/>
        <v>9.8999999999999986</v>
      </c>
      <c r="J17" s="51">
        <f t="shared" si="8"/>
        <v>339.9</v>
      </c>
      <c r="K17" s="52">
        <f t="shared" si="9"/>
        <v>411.88125000000002</v>
      </c>
      <c r="L17" s="52">
        <f t="shared" si="10"/>
        <v>12.356437500000002</v>
      </c>
      <c r="M17" s="51">
        <f t="shared" si="11"/>
        <v>424.23768750000005</v>
      </c>
      <c r="N17" s="53">
        <f t="shared" si="12"/>
        <v>495</v>
      </c>
      <c r="O17" s="53">
        <f t="shared" si="13"/>
        <v>14.850000000000001</v>
      </c>
      <c r="P17" s="51">
        <f t="shared" si="14"/>
        <v>509.85</v>
      </c>
      <c r="Q17" s="5"/>
      <c r="R17" s="3">
        <f t="shared" si="15"/>
        <v>146.4375</v>
      </c>
      <c r="S17" s="3">
        <f t="shared" si="16"/>
        <v>247.91249999999999</v>
      </c>
      <c r="T17" s="3">
        <f t="shared" si="17"/>
        <v>330</v>
      </c>
      <c r="U17" s="3">
        <f t="shared" si="18"/>
        <v>411.88125000000002</v>
      </c>
      <c r="V17" s="3">
        <f t="shared" si="19"/>
        <v>495</v>
      </c>
      <c r="W17" s="27">
        <f t="shared" si="20"/>
        <v>412.5</v>
      </c>
    </row>
    <row r="18" spans="1:23" x14ac:dyDescent="0.3">
      <c r="A18" s="47" t="s">
        <v>73</v>
      </c>
      <c r="B18" s="50">
        <f t="shared" si="0"/>
        <v>159.75</v>
      </c>
      <c r="C18" s="50">
        <f t="shared" si="1"/>
        <v>4.7924999999999898</v>
      </c>
      <c r="D18" s="51">
        <f t="shared" si="2"/>
        <v>164.54249999999999</v>
      </c>
      <c r="E18" s="50">
        <f t="shared" si="3"/>
        <v>270.45</v>
      </c>
      <c r="F18" s="50">
        <f t="shared" si="4"/>
        <v>8.1135000000000002</v>
      </c>
      <c r="G18" s="51">
        <f t="shared" si="5"/>
        <v>278.56349999999998</v>
      </c>
      <c r="H18" s="52">
        <f t="shared" si="6"/>
        <v>360</v>
      </c>
      <c r="I18" s="52">
        <f t="shared" si="7"/>
        <v>10.8</v>
      </c>
      <c r="J18" s="51">
        <f t="shared" si="8"/>
        <v>370.8</v>
      </c>
      <c r="K18" s="52">
        <f t="shared" si="9"/>
        <v>449.32500000000005</v>
      </c>
      <c r="L18" s="52">
        <f t="shared" si="10"/>
        <v>13.479750000000003</v>
      </c>
      <c r="M18" s="51">
        <f t="shared" si="11"/>
        <v>462.80475000000007</v>
      </c>
      <c r="N18" s="53">
        <f t="shared" si="12"/>
        <v>540.00000000000011</v>
      </c>
      <c r="O18" s="53">
        <f t="shared" si="13"/>
        <v>16.200000000000003</v>
      </c>
      <c r="P18" s="51">
        <f t="shared" si="14"/>
        <v>556.20000000000005</v>
      </c>
      <c r="Q18" s="5"/>
      <c r="R18" s="3">
        <f t="shared" si="15"/>
        <v>159.75</v>
      </c>
      <c r="S18" s="3">
        <f t="shared" si="16"/>
        <v>270.45</v>
      </c>
      <c r="T18" s="3">
        <f t="shared" si="17"/>
        <v>360</v>
      </c>
      <c r="U18" s="3">
        <f t="shared" si="18"/>
        <v>449.32500000000005</v>
      </c>
      <c r="V18" s="3">
        <f t="shared" si="19"/>
        <v>540</v>
      </c>
      <c r="W18" s="27">
        <f t="shared" si="20"/>
        <v>450</v>
      </c>
    </row>
    <row r="19" spans="1:23" x14ac:dyDescent="0.3">
      <c r="A19" s="47" t="s">
        <v>28</v>
      </c>
      <c r="B19" s="50">
        <f t="shared" si="0"/>
        <v>106.5</v>
      </c>
      <c r="C19" s="50">
        <f t="shared" si="1"/>
        <v>3.1949999999999932</v>
      </c>
      <c r="D19" s="51">
        <f t="shared" si="2"/>
        <v>109.69499999999999</v>
      </c>
      <c r="E19" s="50">
        <f t="shared" si="3"/>
        <v>180.29999999999998</v>
      </c>
      <c r="F19" s="50">
        <f t="shared" si="4"/>
        <v>5.4089999999999998</v>
      </c>
      <c r="G19" s="51">
        <f t="shared" si="5"/>
        <v>185.70899999999997</v>
      </c>
      <c r="H19" s="52">
        <f t="shared" si="6"/>
        <v>240</v>
      </c>
      <c r="I19" s="52">
        <f t="shared" si="7"/>
        <v>7.1999999999999993</v>
      </c>
      <c r="J19" s="51">
        <f t="shared" si="8"/>
        <v>247.2</v>
      </c>
      <c r="K19" s="52">
        <f t="shared" si="9"/>
        <v>299.54999999999995</v>
      </c>
      <c r="L19" s="52">
        <f t="shared" si="10"/>
        <v>8.9864999999999995</v>
      </c>
      <c r="M19" s="51">
        <f t="shared" si="11"/>
        <v>308.53649999999999</v>
      </c>
      <c r="N19" s="53">
        <f t="shared" si="12"/>
        <v>360</v>
      </c>
      <c r="O19" s="53">
        <f t="shared" si="13"/>
        <v>10.8</v>
      </c>
      <c r="P19" s="51">
        <f t="shared" si="14"/>
        <v>370.8</v>
      </c>
      <c r="Q19" s="5"/>
      <c r="R19" s="3">
        <f t="shared" si="15"/>
        <v>106.5</v>
      </c>
      <c r="S19" s="3">
        <f t="shared" si="16"/>
        <v>180.29999999999998</v>
      </c>
      <c r="T19" s="3">
        <f t="shared" si="17"/>
        <v>240</v>
      </c>
      <c r="U19" s="3">
        <f t="shared" si="18"/>
        <v>299.55</v>
      </c>
      <c r="V19" s="3">
        <f t="shared" si="19"/>
        <v>360</v>
      </c>
      <c r="W19" s="27">
        <f t="shared" si="20"/>
        <v>300</v>
      </c>
    </row>
    <row r="20" spans="1:23" x14ac:dyDescent="0.3">
      <c r="A20" s="47" t="s">
        <v>29</v>
      </c>
      <c r="B20" s="50">
        <f t="shared" si="0"/>
        <v>79.875</v>
      </c>
      <c r="C20" s="50">
        <f t="shared" si="1"/>
        <v>2.3962499999999949</v>
      </c>
      <c r="D20" s="51">
        <f t="shared" si="2"/>
        <v>82.271249999999995</v>
      </c>
      <c r="E20" s="50">
        <f t="shared" si="3"/>
        <v>135.22499999999999</v>
      </c>
      <c r="F20" s="50">
        <f t="shared" si="4"/>
        <v>4.0567500000000001</v>
      </c>
      <c r="G20" s="51">
        <f t="shared" si="5"/>
        <v>139.28174999999999</v>
      </c>
      <c r="H20" s="52">
        <f t="shared" si="6"/>
        <v>180</v>
      </c>
      <c r="I20" s="52">
        <f t="shared" si="7"/>
        <v>5.4</v>
      </c>
      <c r="J20" s="51">
        <f t="shared" si="8"/>
        <v>185.4</v>
      </c>
      <c r="K20" s="52">
        <f t="shared" si="9"/>
        <v>224.66250000000002</v>
      </c>
      <c r="L20" s="52">
        <f t="shared" si="10"/>
        <v>6.7398750000000014</v>
      </c>
      <c r="M20" s="51">
        <f t="shared" si="11"/>
        <v>231.40237500000003</v>
      </c>
      <c r="N20" s="53">
        <f t="shared" si="12"/>
        <v>270.00000000000006</v>
      </c>
      <c r="O20" s="53">
        <f t="shared" si="13"/>
        <v>8.1000000000000014</v>
      </c>
      <c r="P20" s="51">
        <f t="shared" si="14"/>
        <v>278.10000000000002</v>
      </c>
      <c r="Q20" s="5"/>
      <c r="R20" s="3">
        <f t="shared" si="15"/>
        <v>79.875</v>
      </c>
      <c r="S20" s="3">
        <f t="shared" si="16"/>
        <v>135.22499999999999</v>
      </c>
      <c r="T20" s="3">
        <f t="shared" si="17"/>
        <v>180</v>
      </c>
      <c r="U20" s="3">
        <f t="shared" si="18"/>
        <v>224.66250000000002</v>
      </c>
      <c r="V20" s="3">
        <f t="shared" si="19"/>
        <v>270</v>
      </c>
      <c r="W20" s="27">
        <f t="shared" si="20"/>
        <v>225</v>
      </c>
    </row>
    <row r="21" spans="1:23" x14ac:dyDescent="0.3">
      <c r="A21" s="47" t="s">
        <v>30</v>
      </c>
      <c r="B21" s="50">
        <f t="shared" si="0"/>
        <v>59.90625</v>
      </c>
      <c r="C21" s="50">
        <f t="shared" si="1"/>
        <v>1.7971874999999997</v>
      </c>
      <c r="D21" s="51">
        <f t="shared" si="2"/>
        <v>61.7034375</v>
      </c>
      <c r="E21" s="50">
        <f t="shared" si="3"/>
        <v>101.41875</v>
      </c>
      <c r="F21" s="50">
        <f t="shared" si="4"/>
        <v>3.0425624999999998</v>
      </c>
      <c r="G21" s="51">
        <f t="shared" si="5"/>
        <v>104.46131250000001</v>
      </c>
      <c r="H21" s="52">
        <f t="shared" si="6"/>
        <v>135.00000000000003</v>
      </c>
      <c r="I21" s="52">
        <f t="shared" si="7"/>
        <v>4.0500000000000007</v>
      </c>
      <c r="J21" s="51">
        <f t="shared" si="8"/>
        <v>139.05000000000001</v>
      </c>
      <c r="K21" s="52">
        <f t="shared" si="9"/>
        <v>168.49687500000002</v>
      </c>
      <c r="L21" s="52">
        <f t="shared" si="10"/>
        <v>5.0549062500000002</v>
      </c>
      <c r="M21" s="51">
        <f t="shared" si="11"/>
        <v>173.55178125</v>
      </c>
      <c r="N21" s="53">
        <f t="shared" si="12"/>
        <v>202.5</v>
      </c>
      <c r="O21" s="53">
        <f t="shared" si="13"/>
        <v>6.0749999999999993</v>
      </c>
      <c r="P21" s="51">
        <f t="shared" si="14"/>
        <v>208.57499999999999</v>
      </c>
      <c r="Q21" s="5"/>
      <c r="R21" s="3">
        <f t="shared" si="15"/>
        <v>59.90625</v>
      </c>
      <c r="S21" s="3">
        <f t="shared" si="16"/>
        <v>101.41875</v>
      </c>
      <c r="T21" s="3">
        <f t="shared" si="17"/>
        <v>135</v>
      </c>
      <c r="U21" s="3">
        <f t="shared" si="18"/>
        <v>168.49687500000002</v>
      </c>
      <c r="V21" s="3">
        <f t="shared" si="19"/>
        <v>202.5</v>
      </c>
      <c r="W21" s="27">
        <f t="shared" si="20"/>
        <v>168.75</v>
      </c>
    </row>
    <row r="22" spans="1:23" x14ac:dyDescent="0.3">
      <c r="A22" s="47" t="s">
        <v>74</v>
      </c>
      <c r="B22" s="50">
        <f t="shared" si="0"/>
        <v>199.6875</v>
      </c>
      <c r="C22" s="50">
        <f t="shared" si="1"/>
        <v>5.9906249999999943</v>
      </c>
      <c r="D22" s="51">
        <f t="shared" si="2"/>
        <v>205.67812499999999</v>
      </c>
      <c r="E22" s="50">
        <f t="shared" si="3"/>
        <v>338.0625</v>
      </c>
      <c r="F22" s="50">
        <f t="shared" si="4"/>
        <v>10.141875000000001</v>
      </c>
      <c r="G22" s="51">
        <f t="shared" si="5"/>
        <v>348.20437500000003</v>
      </c>
      <c r="H22" s="52">
        <f t="shared" si="6"/>
        <v>450</v>
      </c>
      <c r="I22" s="52">
        <f t="shared" si="7"/>
        <v>13.5</v>
      </c>
      <c r="J22" s="51">
        <f t="shared" si="8"/>
        <v>463.5</v>
      </c>
      <c r="K22" s="52">
        <f t="shared" si="9"/>
        <v>561.65624999999989</v>
      </c>
      <c r="L22" s="52">
        <f t="shared" si="10"/>
        <v>16.849687499999998</v>
      </c>
      <c r="M22" s="51">
        <f t="shared" si="11"/>
        <v>578.50593749999996</v>
      </c>
      <c r="N22" s="53">
        <f t="shared" si="12"/>
        <v>675</v>
      </c>
      <c r="O22" s="53">
        <f t="shared" si="13"/>
        <v>20.25</v>
      </c>
      <c r="P22" s="51">
        <f t="shared" si="14"/>
        <v>695.25</v>
      </c>
      <c r="Q22" s="5"/>
      <c r="R22" s="3">
        <f t="shared" si="15"/>
        <v>199.6875</v>
      </c>
      <c r="S22" s="3">
        <f t="shared" si="16"/>
        <v>338.0625</v>
      </c>
      <c r="T22" s="3">
        <f t="shared" si="17"/>
        <v>450</v>
      </c>
      <c r="U22" s="3">
        <f t="shared" si="18"/>
        <v>561.65625</v>
      </c>
      <c r="V22" s="3">
        <f t="shared" si="19"/>
        <v>675</v>
      </c>
      <c r="W22" s="27">
        <f t="shared" si="20"/>
        <v>562.5</v>
      </c>
    </row>
    <row r="23" spans="1:23" x14ac:dyDescent="0.3">
      <c r="A23" s="47" t="s">
        <v>31</v>
      </c>
      <c r="B23" s="50">
        <f t="shared" si="0"/>
        <v>213</v>
      </c>
      <c r="C23" s="50">
        <f t="shared" si="1"/>
        <v>6.3899999999999864</v>
      </c>
      <c r="D23" s="51">
        <f t="shared" si="2"/>
        <v>219.39</v>
      </c>
      <c r="E23" s="50">
        <f t="shared" si="3"/>
        <v>360.59999999999997</v>
      </c>
      <c r="F23" s="50">
        <f t="shared" si="4"/>
        <v>10.818</v>
      </c>
      <c r="G23" s="51">
        <f t="shared" si="5"/>
        <v>371.41799999999995</v>
      </c>
      <c r="H23" s="52">
        <f t="shared" si="6"/>
        <v>480</v>
      </c>
      <c r="I23" s="52">
        <f t="shared" si="7"/>
        <v>14.399999999999999</v>
      </c>
      <c r="J23" s="51">
        <f t="shared" si="8"/>
        <v>494.4</v>
      </c>
      <c r="K23" s="52">
        <f t="shared" si="9"/>
        <v>599.09999999999991</v>
      </c>
      <c r="L23" s="52">
        <f t="shared" si="10"/>
        <v>17.972999999999999</v>
      </c>
      <c r="M23" s="51">
        <f t="shared" si="11"/>
        <v>617.07299999999998</v>
      </c>
      <c r="N23" s="53">
        <f t="shared" si="12"/>
        <v>720</v>
      </c>
      <c r="O23" s="53">
        <f t="shared" si="13"/>
        <v>21.6</v>
      </c>
      <c r="P23" s="51">
        <f t="shared" si="14"/>
        <v>741.6</v>
      </c>
      <c r="Q23" s="5"/>
      <c r="R23" s="3">
        <f t="shared" si="15"/>
        <v>213</v>
      </c>
      <c r="S23" s="3">
        <f t="shared" si="16"/>
        <v>360.59999999999997</v>
      </c>
      <c r="T23" s="3">
        <f t="shared" si="17"/>
        <v>480</v>
      </c>
      <c r="U23" s="3">
        <f t="shared" si="18"/>
        <v>599.1</v>
      </c>
      <c r="V23" s="3">
        <f t="shared" si="19"/>
        <v>720</v>
      </c>
      <c r="W23" s="27">
        <f t="shared" si="20"/>
        <v>600</v>
      </c>
    </row>
    <row r="24" spans="1:23" x14ac:dyDescent="0.3">
      <c r="A24" s="47" t="s">
        <v>76</v>
      </c>
      <c r="B24" s="50">
        <f t="shared" si="0"/>
        <v>109.16249999999999</v>
      </c>
      <c r="C24" s="50">
        <f t="shared" si="1"/>
        <v>3.2748749999999944</v>
      </c>
      <c r="D24" s="51">
        <f t="shared" si="2"/>
        <v>112.43737499999999</v>
      </c>
      <c r="E24" s="50">
        <f t="shared" si="3"/>
        <v>184.8075</v>
      </c>
      <c r="F24" s="50">
        <f t="shared" si="4"/>
        <v>5.5442250000000008</v>
      </c>
      <c r="G24" s="51">
        <f t="shared" si="5"/>
        <v>190.35172500000002</v>
      </c>
      <c r="H24" s="52">
        <f t="shared" si="6"/>
        <v>246</v>
      </c>
      <c r="I24" s="52">
        <f t="shared" si="7"/>
        <v>7.38</v>
      </c>
      <c r="J24" s="51">
        <f t="shared" si="8"/>
        <v>253.38</v>
      </c>
      <c r="K24" s="52">
        <f t="shared" si="9"/>
        <v>307.03874999999999</v>
      </c>
      <c r="L24" s="52">
        <f t="shared" si="10"/>
        <v>9.2111625000000004</v>
      </c>
      <c r="M24" s="51">
        <f t="shared" si="11"/>
        <v>316.24991249999999</v>
      </c>
      <c r="N24" s="53">
        <f t="shared" si="12"/>
        <v>369</v>
      </c>
      <c r="O24" s="53">
        <f t="shared" si="13"/>
        <v>11.07</v>
      </c>
      <c r="P24" s="51">
        <f t="shared" si="14"/>
        <v>380.07</v>
      </c>
      <c r="Q24" s="5"/>
      <c r="R24" s="3">
        <f t="shared" si="15"/>
        <v>109.16249999999999</v>
      </c>
      <c r="S24" s="3">
        <f t="shared" si="16"/>
        <v>184.8075</v>
      </c>
      <c r="T24" s="3">
        <f t="shared" si="17"/>
        <v>246</v>
      </c>
      <c r="U24" s="3">
        <f t="shared" si="18"/>
        <v>307.03874999999999</v>
      </c>
      <c r="V24" s="3">
        <f t="shared" si="19"/>
        <v>369</v>
      </c>
      <c r="W24" s="27">
        <f t="shared" si="20"/>
        <v>307.5</v>
      </c>
    </row>
    <row r="25" spans="1:23" x14ac:dyDescent="0.3">
      <c r="A25" s="47" t="s">
        <v>75</v>
      </c>
      <c r="B25" s="50">
        <f t="shared" si="0"/>
        <v>109.16249999999999</v>
      </c>
      <c r="C25" s="50">
        <f t="shared" si="1"/>
        <v>3.2748749999999944</v>
      </c>
      <c r="D25" s="51">
        <f t="shared" si="2"/>
        <v>112.43737499999999</v>
      </c>
      <c r="E25" s="50">
        <f t="shared" si="3"/>
        <v>184.8075</v>
      </c>
      <c r="F25" s="50">
        <f t="shared" si="4"/>
        <v>5.5442250000000008</v>
      </c>
      <c r="G25" s="51">
        <f t="shared" si="5"/>
        <v>190.35172500000002</v>
      </c>
      <c r="H25" s="52">
        <f t="shared" si="6"/>
        <v>246</v>
      </c>
      <c r="I25" s="52">
        <f t="shared" si="7"/>
        <v>7.38</v>
      </c>
      <c r="J25" s="51">
        <f t="shared" si="8"/>
        <v>253.38</v>
      </c>
      <c r="K25" s="52">
        <f t="shared" si="9"/>
        <v>307.03874999999999</v>
      </c>
      <c r="L25" s="52">
        <f t="shared" si="10"/>
        <v>9.2111625000000004</v>
      </c>
      <c r="M25" s="51">
        <f t="shared" si="11"/>
        <v>316.24991249999999</v>
      </c>
      <c r="N25" s="53">
        <f t="shared" si="12"/>
        <v>369</v>
      </c>
      <c r="O25" s="53">
        <f t="shared" si="13"/>
        <v>11.07</v>
      </c>
      <c r="P25" s="51">
        <f t="shared" si="14"/>
        <v>380.07</v>
      </c>
      <c r="Q25" s="5"/>
      <c r="R25" s="3">
        <f t="shared" si="15"/>
        <v>109.16249999999999</v>
      </c>
      <c r="S25" s="3">
        <f t="shared" si="16"/>
        <v>184.8075</v>
      </c>
      <c r="T25" s="3">
        <f t="shared" si="17"/>
        <v>246</v>
      </c>
      <c r="U25" s="3">
        <f t="shared" si="18"/>
        <v>307.03874999999999</v>
      </c>
      <c r="V25" s="3">
        <f t="shared" si="19"/>
        <v>369</v>
      </c>
      <c r="W25" s="27">
        <f t="shared" si="20"/>
        <v>307.5</v>
      </c>
    </row>
    <row r="26" spans="1:23" x14ac:dyDescent="0.3">
      <c r="A26" s="47" t="s">
        <v>56</v>
      </c>
      <c r="B26" s="50">
        <f t="shared" si="0"/>
        <v>119.8125</v>
      </c>
      <c r="C26" s="50">
        <f t="shared" si="1"/>
        <v>3.5943749999999994</v>
      </c>
      <c r="D26" s="51">
        <f t="shared" si="2"/>
        <v>123.406875</v>
      </c>
      <c r="E26" s="50">
        <f t="shared" si="3"/>
        <v>202.83750000000001</v>
      </c>
      <c r="F26" s="50">
        <f t="shared" si="4"/>
        <v>6.0851249999999997</v>
      </c>
      <c r="G26" s="51">
        <f t="shared" si="5"/>
        <v>208.92262500000001</v>
      </c>
      <c r="H26" s="52">
        <f t="shared" si="6"/>
        <v>270.00000000000006</v>
      </c>
      <c r="I26" s="52">
        <f t="shared" si="7"/>
        <v>8.1000000000000014</v>
      </c>
      <c r="J26" s="51">
        <f t="shared" si="8"/>
        <v>278.10000000000002</v>
      </c>
      <c r="K26" s="52">
        <f t="shared" si="9"/>
        <v>336.99375000000003</v>
      </c>
      <c r="L26" s="52">
        <f t="shared" si="10"/>
        <v>10.1098125</v>
      </c>
      <c r="M26" s="51">
        <f t="shared" si="11"/>
        <v>347.10356250000001</v>
      </c>
      <c r="N26" s="53">
        <f t="shared" si="12"/>
        <v>405</v>
      </c>
      <c r="O26" s="53">
        <f t="shared" si="13"/>
        <v>12.149999999999999</v>
      </c>
      <c r="P26" s="51">
        <f t="shared" si="14"/>
        <v>417.15</v>
      </c>
      <c r="Q26" s="5"/>
      <c r="R26" s="3">
        <f t="shared" si="15"/>
        <v>119.8125</v>
      </c>
      <c r="S26" s="3">
        <f t="shared" si="16"/>
        <v>202.83750000000001</v>
      </c>
      <c r="T26" s="3">
        <f t="shared" si="17"/>
        <v>270</v>
      </c>
      <c r="U26" s="3">
        <f t="shared" si="18"/>
        <v>336.99375000000003</v>
      </c>
      <c r="V26" s="3">
        <f t="shared" si="19"/>
        <v>405</v>
      </c>
      <c r="W26" s="27">
        <f t="shared" si="20"/>
        <v>337.5</v>
      </c>
    </row>
    <row r="27" spans="1:23" x14ac:dyDescent="0.3">
      <c r="A27" s="47" t="s">
        <v>57</v>
      </c>
      <c r="B27" s="50">
        <f t="shared" si="0"/>
        <v>133.125</v>
      </c>
      <c r="C27" s="50">
        <f t="shared" si="1"/>
        <v>3.9937500000000057</v>
      </c>
      <c r="D27" s="51">
        <f t="shared" si="2"/>
        <v>137.11875000000001</v>
      </c>
      <c r="E27" s="50">
        <f t="shared" si="3"/>
        <v>225.375</v>
      </c>
      <c r="F27" s="50">
        <f t="shared" si="4"/>
        <v>6.7612499999999995</v>
      </c>
      <c r="G27" s="51">
        <f t="shared" si="5"/>
        <v>232.13624999999999</v>
      </c>
      <c r="H27" s="52">
        <f t="shared" si="6"/>
        <v>300</v>
      </c>
      <c r="I27" s="52">
        <f t="shared" si="7"/>
        <v>9</v>
      </c>
      <c r="J27" s="51">
        <f t="shared" si="8"/>
        <v>309</v>
      </c>
      <c r="K27" s="52">
        <f t="shared" si="9"/>
        <v>374.4375</v>
      </c>
      <c r="L27" s="52">
        <f t="shared" si="10"/>
        <v>11.233124999999999</v>
      </c>
      <c r="M27" s="51">
        <f t="shared" si="11"/>
        <v>385.67062499999997</v>
      </c>
      <c r="N27" s="53">
        <f t="shared" si="12"/>
        <v>450</v>
      </c>
      <c r="O27" s="53">
        <f t="shared" si="13"/>
        <v>13.5</v>
      </c>
      <c r="P27" s="51">
        <f t="shared" si="14"/>
        <v>463.5</v>
      </c>
      <c r="Q27" s="5"/>
      <c r="R27" s="3">
        <f t="shared" si="15"/>
        <v>133.125</v>
      </c>
      <c r="S27" s="3">
        <f t="shared" si="16"/>
        <v>225.375</v>
      </c>
      <c r="T27" s="3">
        <f t="shared" si="17"/>
        <v>300</v>
      </c>
      <c r="U27" s="3">
        <f t="shared" si="18"/>
        <v>374.4375</v>
      </c>
      <c r="V27" s="3">
        <f t="shared" si="19"/>
        <v>450</v>
      </c>
      <c r="W27" s="27">
        <f t="shared" si="20"/>
        <v>375</v>
      </c>
    </row>
    <row r="28" spans="1:23" x14ac:dyDescent="0.3">
      <c r="A28" s="47" t="s">
        <v>58</v>
      </c>
      <c r="B28" s="50">
        <f t="shared" si="0"/>
        <v>213</v>
      </c>
      <c r="C28" s="50">
        <f t="shared" si="1"/>
        <v>6.3899999999999864</v>
      </c>
      <c r="D28" s="51">
        <f t="shared" si="2"/>
        <v>219.39</v>
      </c>
      <c r="E28" s="50">
        <f t="shared" si="3"/>
        <v>360.59999999999997</v>
      </c>
      <c r="F28" s="50">
        <f t="shared" si="4"/>
        <v>10.818</v>
      </c>
      <c r="G28" s="51">
        <f t="shared" si="5"/>
        <v>371.41799999999995</v>
      </c>
      <c r="H28" s="52">
        <f t="shared" si="6"/>
        <v>480</v>
      </c>
      <c r="I28" s="52">
        <f t="shared" si="7"/>
        <v>14.399999999999999</v>
      </c>
      <c r="J28" s="51">
        <f t="shared" si="8"/>
        <v>494.4</v>
      </c>
      <c r="K28" s="52">
        <f t="shared" si="9"/>
        <v>599.09999999999991</v>
      </c>
      <c r="L28" s="52">
        <f t="shared" si="10"/>
        <v>17.972999999999999</v>
      </c>
      <c r="M28" s="51">
        <f t="shared" si="11"/>
        <v>617.07299999999998</v>
      </c>
      <c r="N28" s="53">
        <f t="shared" si="12"/>
        <v>720</v>
      </c>
      <c r="O28" s="53">
        <f t="shared" si="13"/>
        <v>21.6</v>
      </c>
      <c r="P28" s="51">
        <f t="shared" si="14"/>
        <v>741.6</v>
      </c>
      <c r="Q28" s="5"/>
      <c r="R28" s="3">
        <f t="shared" si="15"/>
        <v>213</v>
      </c>
      <c r="S28" s="3">
        <f t="shared" si="16"/>
        <v>360.59999999999997</v>
      </c>
      <c r="T28" s="3">
        <f t="shared" si="17"/>
        <v>480</v>
      </c>
      <c r="U28" s="3">
        <f t="shared" si="18"/>
        <v>599.1</v>
      </c>
      <c r="V28" s="3">
        <f t="shared" si="19"/>
        <v>720</v>
      </c>
      <c r="W28" s="27">
        <f t="shared" si="20"/>
        <v>600</v>
      </c>
    </row>
    <row r="29" spans="1:23" ht="15.75" customHeight="1" x14ac:dyDescent="0.3">
      <c r="A29" s="11"/>
      <c r="B29" s="12"/>
      <c r="C29" s="12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 t="s">
        <v>5</v>
      </c>
      <c r="Q29" s="5" t="s">
        <v>5</v>
      </c>
      <c r="R29" s="3" t="s">
        <v>5</v>
      </c>
      <c r="S29" s="3" t="s">
        <v>5</v>
      </c>
      <c r="T29" s="3" t="s">
        <v>5</v>
      </c>
      <c r="U29" s="3" t="s">
        <v>5</v>
      </c>
      <c r="V29" s="3" t="s">
        <v>5</v>
      </c>
      <c r="W29" s="19" t="s">
        <v>5</v>
      </c>
    </row>
    <row r="30" spans="1:23" x14ac:dyDescent="0.3">
      <c r="A30" s="13" t="s">
        <v>21</v>
      </c>
      <c r="B30" s="14"/>
      <c r="C30" s="14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0" t="s">
        <v>5</v>
      </c>
      <c r="Q30" s="5"/>
      <c r="R30" s="3" t="s">
        <v>5</v>
      </c>
      <c r="S30" s="3" t="s">
        <v>5</v>
      </c>
      <c r="T30" s="3" t="s">
        <v>5</v>
      </c>
      <c r="U30" s="3" t="s">
        <v>5</v>
      </c>
      <c r="V30" s="3" t="s">
        <v>5</v>
      </c>
      <c r="W30" s="8"/>
    </row>
    <row r="31" spans="1:23" x14ac:dyDescent="0.3">
      <c r="A31" s="47" t="s">
        <v>61</v>
      </c>
      <c r="B31" s="50">
        <f>VALUE(D31*100/$K$3)</f>
        <v>160.45999999999998</v>
      </c>
      <c r="C31" s="50">
        <f>VALUE(D31*$K$2/$K$3)</f>
        <v>4.8137999999999996</v>
      </c>
      <c r="D31" s="51">
        <f>R31+R31*$K$2/100</f>
        <v>165.27379999999997</v>
      </c>
      <c r="E31" s="54">
        <f>VALUE(G31*100/$K$3)</f>
        <v>271.65199999999999</v>
      </c>
      <c r="F31" s="54">
        <f>VALUE(G31*$K$2/$K$3)</f>
        <v>8.1495599999999992</v>
      </c>
      <c r="G31" s="51">
        <f>S31+S31*$K$2/100</f>
        <v>279.80155999999999</v>
      </c>
      <c r="H31" s="50">
        <f>VALUE(J31*100/$K$3)</f>
        <v>361.6</v>
      </c>
      <c r="I31" s="50">
        <f>VALUE(J31*$K$2/$K$3)</f>
        <v>10.848000000000001</v>
      </c>
      <c r="J31" s="51">
        <f>T31+T31*$K$2/100</f>
        <v>372.44800000000004</v>
      </c>
      <c r="K31" s="53">
        <f>VALUE(M31*100/$K$3)</f>
        <v>451.32200000000006</v>
      </c>
      <c r="L31" s="53">
        <f>VALUE(M31*$K$2/$K$3)</f>
        <v>13.539660000000001</v>
      </c>
      <c r="M31" s="55">
        <f>U31+U31*$K$2/100</f>
        <v>464.86166000000003</v>
      </c>
      <c r="N31" s="53">
        <f>VALUE(P31*100/$K$3)</f>
        <v>542.40000000000009</v>
      </c>
      <c r="O31" s="53">
        <f>VALUE(P31*$K$2/$K$3)</f>
        <v>16.272000000000002</v>
      </c>
      <c r="P31" s="51">
        <f>V31+V31*$K$2/100</f>
        <v>558.67200000000003</v>
      </c>
      <c r="Q31" s="5"/>
      <c r="R31" s="3">
        <f>W31*$S$1</f>
        <v>160.45999999999998</v>
      </c>
      <c r="S31" s="3">
        <f>W31*$S$2</f>
        <v>271.65199999999999</v>
      </c>
      <c r="T31" s="3">
        <f>W31*$U$1</f>
        <v>361.6</v>
      </c>
      <c r="U31" s="3">
        <f>W31*$U$2</f>
        <v>451.322</v>
      </c>
      <c r="V31" s="3">
        <f>W31*$W$1</f>
        <v>542.4</v>
      </c>
      <c r="W31" s="27">
        <v>452</v>
      </c>
    </row>
    <row r="32" spans="1:23" ht="14.25" customHeight="1" x14ac:dyDescent="0.3">
      <c r="A32" s="47" t="s">
        <v>63</v>
      </c>
      <c r="B32" s="50">
        <f t="shared" ref="B32:B53" si="21">VALUE(D32*100/$K$3)</f>
        <v>160.45999999999998</v>
      </c>
      <c r="C32" s="50">
        <f t="shared" ref="C32:C53" si="22">VALUE(D32*$K$2/$K$3)</f>
        <v>4.8137999999999996</v>
      </c>
      <c r="D32" s="51">
        <f t="shared" ref="D32:D53" si="23">R32+R32*$K$2/100</f>
        <v>165.27379999999997</v>
      </c>
      <c r="E32" s="54">
        <f t="shared" ref="E32:E53" si="24">VALUE(G32*100/$K$3)</f>
        <v>271.65199999999999</v>
      </c>
      <c r="F32" s="54">
        <f t="shared" ref="F32:F53" si="25">VALUE(G32*$K$2/$K$3)</f>
        <v>8.1495599999999992</v>
      </c>
      <c r="G32" s="51">
        <f t="shared" ref="G32:G53" si="26">S32+S32*$K$2/100</f>
        <v>279.80155999999999</v>
      </c>
      <c r="H32" s="50">
        <f t="shared" ref="H32:H53" si="27">VALUE(J32*100/$K$3)</f>
        <v>361.6</v>
      </c>
      <c r="I32" s="50">
        <f t="shared" ref="I32:I53" si="28">VALUE(J32*$K$2/$K$3)</f>
        <v>10.848000000000001</v>
      </c>
      <c r="J32" s="51">
        <f t="shared" ref="J32:J53" si="29">T32+T32*$K$2/100</f>
        <v>372.44800000000004</v>
      </c>
      <c r="K32" s="53">
        <f t="shared" ref="K32:K53" si="30">VALUE(M32*100/$K$3)</f>
        <v>451.32200000000006</v>
      </c>
      <c r="L32" s="53">
        <f t="shared" ref="L32:L53" si="31">VALUE(M32*$K$2/$K$3)</f>
        <v>13.539660000000001</v>
      </c>
      <c r="M32" s="55">
        <f t="shared" ref="M32:M53" si="32">U32+U32*$K$2/100</f>
        <v>464.86166000000003</v>
      </c>
      <c r="N32" s="53">
        <f t="shared" ref="N32:N53" si="33">VALUE(P32*100/$K$3)</f>
        <v>542.40000000000009</v>
      </c>
      <c r="O32" s="53">
        <f t="shared" ref="O32:O53" si="34">VALUE(P32*$K$2/$K$3)</f>
        <v>16.272000000000002</v>
      </c>
      <c r="P32" s="51">
        <f t="shared" ref="P32:P53" si="35">V32+V32*$K$2/100</f>
        <v>558.67200000000003</v>
      </c>
      <c r="Q32" s="5"/>
      <c r="R32" s="3">
        <f t="shared" ref="R32:R53" si="36">W32*$S$1</f>
        <v>160.45999999999998</v>
      </c>
      <c r="S32" s="3">
        <f t="shared" ref="S32:S53" si="37">W32*$S$2</f>
        <v>271.65199999999999</v>
      </c>
      <c r="T32" s="3">
        <f t="shared" ref="T32:T53" si="38">W32*$U$1</f>
        <v>361.6</v>
      </c>
      <c r="U32" s="3">
        <f t="shared" ref="U32:U53" si="39">W32*$U$2</f>
        <v>451.322</v>
      </c>
      <c r="V32" s="3">
        <f t="shared" ref="V32:V53" si="40">W32*$W$1</f>
        <v>542.4</v>
      </c>
      <c r="W32" s="27">
        <f>'Base Premium'!G32</f>
        <v>452</v>
      </c>
    </row>
    <row r="33" spans="1:23" x14ac:dyDescent="0.3">
      <c r="A33" s="47" t="s">
        <v>62</v>
      </c>
      <c r="B33" s="50">
        <f t="shared" si="21"/>
        <v>170.39999999999998</v>
      </c>
      <c r="C33" s="50">
        <f t="shared" si="22"/>
        <v>5.1119999999999992</v>
      </c>
      <c r="D33" s="51">
        <f t="shared" si="23"/>
        <v>175.51199999999997</v>
      </c>
      <c r="E33" s="54">
        <f t="shared" si="24"/>
        <v>288.48</v>
      </c>
      <c r="F33" s="54">
        <f t="shared" si="25"/>
        <v>8.6544000000000008</v>
      </c>
      <c r="G33" s="51">
        <f t="shared" si="26"/>
        <v>297.13440000000003</v>
      </c>
      <c r="H33" s="50">
        <f t="shared" si="27"/>
        <v>384</v>
      </c>
      <c r="I33" s="50">
        <f t="shared" si="28"/>
        <v>11.52</v>
      </c>
      <c r="J33" s="51">
        <f t="shared" si="29"/>
        <v>395.52</v>
      </c>
      <c r="K33" s="53">
        <f t="shared" si="30"/>
        <v>479.28000000000003</v>
      </c>
      <c r="L33" s="53">
        <f t="shared" si="31"/>
        <v>14.378400000000001</v>
      </c>
      <c r="M33" s="55">
        <f t="shared" si="32"/>
        <v>493.65840000000003</v>
      </c>
      <c r="N33" s="53">
        <f t="shared" si="33"/>
        <v>576</v>
      </c>
      <c r="O33" s="53">
        <f t="shared" si="34"/>
        <v>17.279999999999998</v>
      </c>
      <c r="P33" s="51">
        <f t="shared" si="35"/>
        <v>593.28</v>
      </c>
      <c r="Q33" s="5"/>
      <c r="R33" s="3">
        <f t="shared" si="36"/>
        <v>170.39999999999998</v>
      </c>
      <c r="S33" s="3">
        <f t="shared" si="37"/>
        <v>288.48</v>
      </c>
      <c r="T33" s="3">
        <f t="shared" si="38"/>
        <v>384</v>
      </c>
      <c r="U33" s="3">
        <f t="shared" si="39"/>
        <v>479.28000000000003</v>
      </c>
      <c r="V33" s="3">
        <f t="shared" si="40"/>
        <v>576</v>
      </c>
      <c r="W33" s="27">
        <v>480</v>
      </c>
    </row>
    <row r="34" spans="1:23" ht="15" customHeight="1" x14ac:dyDescent="0.3">
      <c r="A34" s="47" t="s">
        <v>64</v>
      </c>
      <c r="B34" s="50">
        <f t="shared" si="21"/>
        <v>170.39999999999998</v>
      </c>
      <c r="C34" s="50">
        <f t="shared" si="22"/>
        <v>5.1119999999999992</v>
      </c>
      <c r="D34" s="51">
        <f t="shared" si="23"/>
        <v>175.51199999999997</v>
      </c>
      <c r="E34" s="54">
        <f t="shared" si="24"/>
        <v>288.48</v>
      </c>
      <c r="F34" s="54">
        <f t="shared" si="25"/>
        <v>8.6544000000000008</v>
      </c>
      <c r="G34" s="51">
        <f t="shared" si="26"/>
        <v>297.13440000000003</v>
      </c>
      <c r="H34" s="50">
        <f t="shared" si="27"/>
        <v>384</v>
      </c>
      <c r="I34" s="50">
        <f t="shared" si="28"/>
        <v>11.52</v>
      </c>
      <c r="J34" s="51">
        <f t="shared" si="29"/>
        <v>395.52</v>
      </c>
      <c r="K34" s="53">
        <f t="shared" si="30"/>
        <v>479.28000000000003</v>
      </c>
      <c r="L34" s="53">
        <f t="shared" si="31"/>
        <v>14.378400000000001</v>
      </c>
      <c r="M34" s="55">
        <f t="shared" si="32"/>
        <v>493.65840000000003</v>
      </c>
      <c r="N34" s="53">
        <f t="shared" si="33"/>
        <v>576</v>
      </c>
      <c r="O34" s="53">
        <f t="shared" si="34"/>
        <v>17.279999999999998</v>
      </c>
      <c r="P34" s="51">
        <f t="shared" si="35"/>
        <v>593.28</v>
      </c>
      <c r="Q34" s="5"/>
      <c r="R34" s="3">
        <f t="shared" si="36"/>
        <v>170.39999999999998</v>
      </c>
      <c r="S34" s="3">
        <f t="shared" si="37"/>
        <v>288.48</v>
      </c>
      <c r="T34" s="3">
        <f t="shared" si="38"/>
        <v>384</v>
      </c>
      <c r="U34" s="3">
        <f t="shared" si="39"/>
        <v>479.28000000000003</v>
      </c>
      <c r="V34" s="3">
        <f t="shared" si="40"/>
        <v>576</v>
      </c>
      <c r="W34" s="27">
        <f>'Base Premium'!G34</f>
        <v>480</v>
      </c>
    </row>
    <row r="35" spans="1:23" x14ac:dyDescent="0.3">
      <c r="A35" s="47" t="s">
        <v>65</v>
      </c>
      <c r="B35" s="50">
        <f t="shared" si="21"/>
        <v>269.8</v>
      </c>
      <c r="C35" s="50">
        <f t="shared" si="22"/>
        <v>8.0939999999999994</v>
      </c>
      <c r="D35" s="51">
        <f t="shared" si="23"/>
        <v>277.89400000000001</v>
      </c>
      <c r="E35" s="54">
        <f t="shared" si="24"/>
        <v>456.76</v>
      </c>
      <c r="F35" s="54">
        <f t="shared" si="25"/>
        <v>13.7028</v>
      </c>
      <c r="G35" s="51">
        <f t="shared" si="26"/>
        <v>470.46280000000002</v>
      </c>
      <c r="H35" s="50">
        <f t="shared" si="27"/>
        <v>608</v>
      </c>
      <c r="I35" s="50">
        <f t="shared" si="28"/>
        <v>18.240000000000002</v>
      </c>
      <c r="J35" s="51">
        <f t="shared" si="29"/>
        <v>626.24</v>
      </c>
      <c r="K35" s="53">
        <f t="shared" si="30"/>
        <v>758.86</v>
      </c>
      <c r="L35" s="53">
        <f t="shared" si="31"/>
        <v>22.765800000000002</v>
      </c>
      <c r="M35" s="55">
        <f t="shared" si="32"/>
        <v>781.62580000000003</v>
      </c>
      <c r="N35" s="53">
        <f t="shared" si="33"/>
        <v>912</v>
      </c>
      <c r="O35" s="53">
        <f t="shared" si="34"/>
        <v>27.36</v>
      </c>
      <c r="P35" s="51">
        <f t="shared" si="35"/>
        <v>939.36</v>
      </c>
      <c r="Q35" s="5"/>
      <c r="R35" s="3">
        <f t="shared" si="36"/>
        <v>269.8</v>
      </c>
      <c r="S35" s="3">
        <f t="shared" si="37"/>
        <v>456.76</v>
      </c>
      <c r="T35" s="3">
        <f t="shared" si="38"/>
        <v>608</v>
      </c>
      <c r="U35" s="3">
        <f t="shared" si="39"/>
        <v>758.86</v>
      </c>
      <c r="V35" s="3">
        <f t="shared" si="40"/>
        <v>912</v>
      </c>
      <c r="W35" s="27">
        <v>760</v>
      </c>
    </row>
    <row r="36" spans="1:23" ht="14.25" customHeight="1" x14ac:dyDescent="0.3">
      <c r="A36" s="47" t="s">
        <v>66</v>
      </c>
      <c r="B36" s="50">
        <f t="shared" si="21"/>
        <v>269.8</v>
      </c>
      <c r="C36" s="50">
        <f t="shared" si="22"/>
        <v>8.0939999999999994</v>
      </c>
      <c r="D36" s="51">
        <f t="shared" si="23"/>
        <v>277.89400000000001</v>
      </c>
      <c r="E36" s="54">
        <f t="shared" si="24"/>
        <v>456.76</v>
      </c>
      <c r="F36" s="54">
        <f t="shared" si="25"/>
        <v>13.7028</v>
      </c>
      <c r="G36" s="51">
        <f t="shared" si="26"/>
        <v>470.46280000000002</v>
      </c>
      <c r="H36" s="50">
        <f t="shared" si="27"/>
        <v>608</v>
      </c>
      <c r="I36" s="50">
        <f t="shared" si="28"/>
        <v>18.240000000000002</v>
      </c>
      <c r="J36" s="51">
        <f t="shared" si="29"/>
        <v>626.24</v>
      </c>
      <c r="K36" s="53">
        <f t="shared" si="30"/>
        <v>758.86</v>
      </c>
      <c r="L36" s="53">
        <f t="shared" si="31"/>
        <v>22.765800000000002</v>
      </c>
      <c r="M36" s="55">
        <f t="shared" si="32"/>
        <v>781.62580000000003</v>
      </c>
      <c r="N36" s="53">
        <f t="shared" si="33"/>
        <v>912</v>
      </c>
      <c r="O36" s="53">
        <f t="shared" si="34"/>
        <v>27.36</v>
      </c>
      <c r="P36" s="51">
        <f t="shared" si="35"/>
        <v>939.36</v>
      </c>
      <c r="Q36" s="5"/>
      <c r="R36" s="3">
        <f t="shared" si="36"/>
        <v>269.8</v>
      </c>
      <c r="S36" s="3">
        <f t="shared" si="37"/>
        <v>456.76</v>
      </c>
      <c r="T36" s="3">
        <f t="shared" si="38"/>
        <v>608</v>
      </c>
      <c r="U36" s="3">
        <f t="shared" si="39"/>
        <v>758.86</v>
      </c>
      <c r="V36" s="3">
        <f t="shared" si="40"/>
        <v>912</v>
      </c>
      <c r="W36" s="27">
        <f>'Base Premium'!G36</f>
        <v>760</v>
      </c>
    </row>
    <row r="37" spans="1:23" x14ac:dyDescent="0.3">
      <c r="A37" s="47" t="s">
        <v>68</v>
      </c>
      <c r="B37" s="50">
        <f t="shared" si="21"/>
        <v>269.8</v>
      </c>
      <c r="C37" s="50">
        <f t="shared" si="22"/>
        <v>8.0939999999999994</v>
      </c>
      <c r="D37" s="51">
        <f t="shared" si="23"/>
        <v>277.89400000000001</v>
      </c>
      <c r="E37" s="54">
        <f t="shared" si="24"/>
        <v>456.76</v>
      </c>
      <c r="F37" s="54">
        <f t="shared" si="25"/>
        <v>13.7028</v>
      </c>
      <c r="G37" s="51">
        <f t="shared" si="26"/>
        <v>470.46280000000002</v>
      </c>
      <c r="H37" s="50">
        <f t="shared" si="27"/>
        <v>608</v>
      </c>
      <c r="I37" s="50">
        <f t="shared" si="28"/>
        <v>18.240000000000002</v>
      </c>
      <c r="J37" s="51">
        <f t="shared" si="29"/>
        <v>626.24</v>
      </c>
      <c r="K37" s="53">
        <f t="shared" si="30"/>
        <v>758.86</v>
      </c>
      <c r="L37" s="53">
        <f t="shared" si="31"/>
        <v>22.765800000000002</v>
      </c>
      <c r="M37" s="55">
        <f t="shared" si="32"/>
        <v>781.62580000000003</v>
      </c>
      <c r="N37" s="53">
        <f t="shared" si="33"/>
        <v>912</v>
      </c>
      <c r="O37" s="53">
        <f t="shared" si="34"/>
        <v>27.36</v>
      </c>
      <c r="P37" s="51">
        <f t="shared" si="35"/>
        <v>939.36</v>
      </c>
      <c r="Q37" s="5"/>
      <c r="R37" s="3">
        <f t="shared" si="36"/>
        <v>269.8</v>
      </c>
      <c r="S37" s="3">
        <f t="shared" si="37"/>
        <v>456.76</v>
      </c>
      <c r="T37" s="3">
        <f t="shared" si="38"/>
        <v>608</v>
      </c>
      <c r="U37" s="3">
        <f t="shared" si="39"/>
        <v>758.86</v>
      </c>
      <c r="V37" s="3">
        <f t="shared" si="40"/>
        <v>912</v>
      </c>
      <c r="W37" s="27">
        <v>760</v>
      </c>
    </row>
    <row r="38" spans="1:23" ht="14.25" customHeight="1" x14ac:dyDescent="0.3">
      <c r="A38" s="47" t="s">
        <v>67</v>
      </c>
      <c r="B38" s="50">
        <f t="shared" si="21"/>
        <v>355</v>
      </c>
      <c r="C38" s="50">
        <f t="shared" si="22"/>
        <v>10.649999999999999</v>
      </c>
      <c r="D38" s="51">
        <f t="shared" si="23"/>
        <v>365.65</v>
      </c>
      <c r="E38" s="54">
        <f t="shared" si="24"/>
        <v>601</v>
      </c>
      <c r="F38" s="54">
        <f t="shared" si="25"/>
        <v>18.029999999999998</v>
      </c>
      <c r="G38" s="51">
        <f t="shared" si="26"/>
        <v>619.03</v>
      </c>
      <c r="H38" s="50">
        <f t="shared" si="27"/>
        <v>800</v>
      </c>
      <c r="I38" s="50">
        <f t="shared" si="28"/>
        <v>24</v>
      </c>
      <c r="J38" s="51">
        <f t="shared" si="29"/>
        <v>824</v>
      </c>
      <c r="K38" s="53">
        <f t="shared" si="30"/>
        <v>998.5</v>
      </c>
      <c r="L38" s="53">
        <f t="shared" si="31"/>
        <v>29.954999999999998</v>
      </c>
      <c r="M38" s="55">
        <f t="shared" si="32"/>
        <v>1028.4549999999999</v>
      </c>
      <c r="N38" s="53">
        <f t="shared" si="33"/>
        <v>1200</v>
      </c>
      <c r="O38" s="53">
        <f t="shared" si="34"/>
        <v>36</v>
      </c>
      <c r="P38" s="51">
        <f t="shared" si="35"/>
        <v>1236</v>
      </c>
      <c r="Q38" s="5"/>
      <c r="R38" s="3">
        <f t="shared" si="36"/>
        <v>355</v>
      </c>
      <c r="S38" s="3">
        <f t="shared" si="37"/>
        <v>601</v>
      </c>
      <c r="T38" s="3">
        <f t="shared" si="38"/>
        <v>800</v>
      </c>
      <c r="U38" s="3">
        <f t="shared" si="39"/>
        <v>998.5</v>
      </c>
      <c r="V38" s="3">
        <f t="shared" si="40"/>
        <v>1200</v>
      </c>
      <c r="W38" s="27">
        <v>1000</v>
      </c>
    </row>
    <row r="39" spans="1:23" x14ac:dyDescent="0.3">
      <c r="A39" s="47" t="s">
        <v>69</v>
      </c>
      <c r="B39" s="50">
        <f t="shared" si="21"/>
        <v>355</v>
      </c>
      <c r="C39" s="50">
        <f t="shared" si="22"/>
        <v>10.649999999999999</v>
      </c>
      <c r="D39" s="51">
        <f t="shared" si="23"/>
        <v>365.65</v>
      </c>
      <c r="E39" s="54">
        <f t="shared" si="24"/>
        <v>601</v>
      </c>
      <c r="F39" s="54">
        <f t="shared" si="25"/>
        <v>18.029999999999998</v>
      </c>
      <c r="G39" s="51">
        <f t="shared" si="26"/>
        <v>619.03</v>
      </c>
      <c r="H39" s="50">
        <f t="shared" si="27"/>
        <v>800</v>
      </c>
      <c r="I39" s="50">
        <f t="shared" si="28"/>
        <v>24</v>
      </c>
      <c r="J39" s="51">
        <f t="shared" si="29"/>
        <v>824</v>
      </c>
      <c r="K39" s="53">
        <f t="shared" si="30"/>
        <v>998.5</v>
      </c>
      <c r="L39" s="53">
        <f t="shared" si="31"/>
        <v>29.954999999999998</v>
      </c>
      <c r="M39" s="55">
        <f t="shared" si="32"/>
        <v>1028.4549999999999</v>
      </c>
      <c r="N39" s="53">
        <f t="shared" si="33"/>
        <v>1200</v>
      </c>
      <c r="O39" s="53">
        <f t="shared" si="34"/>
        <v>36</v>
      </c>
      <c r="P39" s="51">
        <f t="shared" si="35"/>
        <v>1236</v>
      </c>
      <c r="Q39" s="5"/>
      <c r="R39" s="3">
        <f t="shared" si="36"/>
        <v>355</v>
      </c>
      <c r="S39" s="3">
        <f t="shared" si="37"/>
        <v>601</v>
      </c>
      <c r="T39" s="3">
        <f t="shared" si="38"/>
        <v>800</v>
      </c>
      <c r="U39" s="3">
        <f t="shared" si="39"/>
        <v>998.5</v>
      </c>
      <c r="V39" s="3">
        <f t="shared" si="40"/>
        <v>1200</v>
      </c>
      <c r="W39" s="27">
        <v>1000</v>
      </c>
    </row>
    <row r="40" spans="1:23" ht="15.75" customHeight="1" x14ac:dyDescent="0.3">
      <c r="A40" s="47" t="s">
        <v>70</v>
      </c>
      <c r="B40" s="50">
        <f t="shared" si="21"/>
        <v>195.25</v>
      </c>
      <c r="C40" s="50">
        <f t="shared" si="22"/>
        <v>5.8574999999999999</v>
      </c>
      <c r="D40" s="51">
        <f t="shared" si="23"/>
        <v>201.10749999999999</v>
      </c>
      <c r="E40" s="54">
        <f t="shared" si="24"/>
        <v>330.55</v>
      </c>
      <c r="F40" s="54">
        <f t="shared" si="25"/>
        <v>9.9164999999999992</v>
      </c>
      <c r="G40" s="51">
        <f t="shared" si="26"/>
        <v>340.4665</v>
      </c>
      <c r="H40" s="50">
        <f t="shared" si="27"/>
        <v>440</v>
      </c>
      <c r="I40" s="50">
        <f t="shared" si="28"/>
        <v>13.2</v>
      </c>
      <c r="J40" s="51">
        <f t="shared" si="29"/>
        <v>453.2</v>
      </c>
      <c r="K40" s="53">
        <f t="shared" si="30"/>
        <v>549.17500000000007</v>
      </c>
      <c r="L40" s="53">
        <f t="shared" si="31"/>
        <v>16.475249999999999</v>
      </c>
      <c r="M40" s="55">
        <f t="shared" si="32"/>
        <v>565.65025000000003</v>
      </c>
      <c r="N40" s="53">
        <f t="shared" si="33"/>
        <v>660</v>
      </c>
      <c r="O40" s="53">
        <f t="shared" si="34"/>
        <v>19.799999999999997</v>
      </c>
      <c r="P40" s="51">
        <f t="shared" si="35"/>
        <v>679.8</v>
      </c>
      <c r="Q40" s="5"/>
      <c r="R40" s="3">
        <f t="shared" si="36"/>
        <v>195.25</v>
      </c>
      <c r="S40" s="3">
        <f t="shared" si="37"/>
        <v>330.55</v>
      </c>
      <c r="T40" s="3">
        <f t="shared" si="38"/>
        <v>440</v>
      </c>
      <c r="U40" s="3">
        <f t="shared" si="39"/>
        <v>549.17500000000007</v>
      </c>
      <c r="V40" s="3">
        <f t="shared" si="40"/>
        <v>660</v>
      </c>
      <c r="W40" s="27">
        <v>550</v>
      </c>
    </row>
    <row r="41" spans="1:23" x14ac:dyDescent="0.3">
      <c r="A41" s="47" t="s">
        <v>71</v>
      </c>
      <c r="B41" s="50">
        <f t="shared" si="21"/>
        <v>195.25</v>
      </c>
      <c r="C41" s="50">
        <f t="shared" si="22"/>
        <v>5.8574999999999999</v>
      </c>
      <c r="D41" s="51">
        <f t="shared" si="23"/>
        <v>201.10749999999999</v>
      </c>
      <c r="E41" s="54">
        <f t="shared" si="24"/>
        <v>330.55</v>
      </c>
      <c r="F41" s="54">
        <f t="shared" si="25"/>
        <v>9.9164999999999992</v>
      </c>
      <c r="G41" s="51">
        <f t="shared" si="26"/>
        <v>340.4665</v>
      </c>
      <c r="H41" s="50">
        <f t="shared" si="27"/>
        <v>440</v>
      </c>
      <c r="I41" s="50">
        <f t="shared" si="28"/>
        <v>13.2</v>
      </c>
      <c r="J41" s="51">
        <f t="shared" si="29"/>
        <v>453.2</v>
      </c>
      <c r="K41" s="53">
        <f t="shared" si="30"/>
        <v>549.17500000000007</v>
      </c>
      <c r="L41" s="53">
        <f t="shared" si="31"/>
        <v>16.475249999999999</v>
      </c>
      <c r="M41" s="55">
        <f t="shared" si="32"/>
        <v>565.65025000000003</v>
      </c>
      <c r="N41" s="53">
        <f t="shared" si="33"/>
        <v>660</v>
      </c>
      <c r="O41" s="53">
        <f t="shared" si="34"/>
        <v>19.799999999999997</v>
      </c>
      <c r="P41" s="51">
        <f t="shared" si="35"/>
        <v>679.8</v>
      </c>
      <c r="Q41" s="5"/>
      <c r="R41" s="3">
        <f t="shared" si="36"/>
        <v>195.25</v>
      </c>
      <c r="S41" s="3">
        <f t="shared" si="37"/>
        <v>330.55</v>
      </c>
      <c r="T41" s="3">
        <f t="shared" si="38"/>
        <v>440</v>
      </c>
      <c r="U41" s="3">
        <f t="shared" si="39"/>
        <v>549.17500000000007</v>
      </c>
      <c r="V41" s="3">
        <f t="shared" si="40"/>
        <v>660</v>
      </c>
      <c r="W41" s="27">
        <f>'Base Premium'!G41</f>
        <v>550</v>
      </c>
    </row>
    <row r="42" spans="1:23" x14ac:dyDescent="0.3">
      <c r="A42" s="47" t="s">
        <v>72</v>
      </c>
      <c r="B42" s="50">
        <f t="shared" si="21"/>
        <v>195.25</v>
      </c>
      <c r="C42" s="50">
        <f t="shared" si="22"/>
        <v>5.8574999999999999</v>
      </c>
      <c r="D42" s="51">
        <f t="shared" si="23"/>
        <v>201.10749999999999</v>
      </c>
      <c r="E42" s="54">
        <f t="shared" si="24"/>
        <v>330.55</v>
      </c>
      <c r="F42" s="54">
        <f t="shared" si="25"/>
        <v>9.9164999999999992</v>
      </c>
      <c r="G42" s="51">
        <f t="shared" si="26"/>
        <v>340.4665</v>
      </c>
      <c r="H42" s="50">
        <f t="shared" si="27"/>
        <v>440</v>
      </c>
      <c r="I42" s="50">
        <f t="shared" si="28"/>
        <v>13.2</v>
      </c>
      <c r="J42" s="51">
        <f t="shared" si="29"/>
        <v>453.2</v>
      </c>
      <c r="K42" s="53">
        <f t="shared" si="30"/>
        <v>549.17500000000007</v>
      </c>
      <c r="L42" s="53">
        <f t="shared" si="31"/>
        <v>16.475249999999999</v>
      </c>
      <c r="M42" s="55">
        <f t="shared" si="32"/>
        <v>565.65025000000003</v>
      </c>
      <c r="N42" s="53">
        <f t="shared" si="33"/>
        <v>660</v>
      </c>
      <c r="O42" s="53">
        <f t="shared" si="34"/>
        <v>19.799999999999997</v>
      </c>
      <c r="P42" s="51">
        <f t="shared" si="35"/>
        <v>679.8</v>
      </c>
      <c r="Q42" s="5"/>
      <c r="R42" s="3">
        <f t="shared" si="36"/>
        <v>195.25</v>
      </c>
      <c r="S42" s="3">
        <f t="shared" si="37"/>
        <v>330.55</v>
      </c>
      <c r="T42" s="3">
        <f t="shared" si="38"/>
        <v>440</v>
      </c>
      <c r="U42" s="3">
        <f t="shared" si="39"/>
        <v>549.17500000000007</v>
      </c>
      <c r="V42" s="3">
        <f t="shared" si="40"/>
        <v>660</v>
      </c>
      <c r="W42" s="27">
        <v>550</v>
      </c>
    </row>
    <row r="43" spans="1:23" x14ac:dyDescent="0.3">
      <c r="A43" s="47" t="s">
        <v>73</v>
      </c>
      <c r="B43" s="50">
        <f t="shared" si="21"/>
        <v>213</v>
      </c>
      <c r="C43" s="50">
        <f t="shared" si="22"/>
        <v>6.39</v>
      </c>
      <c r="D43" s="51">
        <f t="shared" si="23"/>
        <v>219.39</v>
      </c>
      <c r="E43" s="54">
        <f t="shared" si="24"/>
        <v>360.59999999999997</v>
      </c>
      <c r="F43" s="54">
        <f t="shared" si="25"/>
        <v>10.818</v>
      </c>
      <c r="G43" s="51">
        <f t="shared" si="26"/>
        <v>371.41799999999995</v>
      </c>
      <c r="H43" s="50">
        <f t="shared" si="27"/>
        <v>480</v>
      </c>
      <c r="I43" s="50">
        <f t="shared" si="28"/>
        <v>14.399999999999999</v>
      </c>
      <c r="J43" s="51">
        <f t="shared" si="29"/>
        <v>494.4</v>
      </c>
      <c r="K43" s="53">
        <f t="shared" si="30"/>
        <v>599.09999999999991</v>
      </c>
      <c r="L43" s="53">
        <f t="shared" si="31"/>
        <v>17.972999999999999</v>
      </c>
      <c r="M43" s="55">
        <f t="shared" si="32"/>
        <v>617.07299999999998</v>
      </c>
      <c r="N43" s="53">
        <f t="shared" si="33"/>
        <v>720</v>
      </c>
      <c r="O43" s="53">
        <f t="shared" si="34"/>
        <v>21.6</v>
      </c>
      <c r="P43" s="51">
        <f t="shared" si="35"/>
        <v>741.6</v>
      </c>
      <c r="Q43" s="5"/>
      <c r="R43" s="3">
        <f t="shared" si="36"/>
        <v>213</v>
      </c>
      <c r="S43" s="3">
        <f t="shared" si="37"/>
        <v>360.59999999999997</v>
      </c>
      <c r="T43" s="3">
        <f t="shared" si="38"/>
        <v>480</v>
      </c>
      <c r="U43" s="3">
        <f t="shared" si="39"/>
        <v>599.1</v>
      </c>
      <c r="V43" s="3">
        <f t="shared" si="40"/>
        <v>720</v>
      </c>
      <c r="W43" s="27">
        <f>'Base Premium'!G43</f>
        <v>600</v>
      </c>
    </row>
    <row r="44" spans="1:23" x14ac:dyDescent="0.3">
      <c r="A44" s="47" t="s">
        <v>28</v>
      </c>
      <c r="B44" s="50">
        <f t="shared" si="21"/>
        <v>142</v>
      </c>
      <c r="C44" s="50">
        <f t="shared" si="22"/>
        <v>4.26</v>
      </c>
      <c r="D44" s="51">
        <f t="shared" si="23"/>
        <v>146.26</v>
      </c>
      <c r="E44" s="54">
        <f t="shared" si="24"/>
        <v>240.39999999999998</v>
      </c>
      <c r="F44" s="54">
        <f t="shared" si="25"/>
        <v>7.2119999999999989</v>
      </c>
      <c r="G44" s="51">
        <f t="shared" si="26"/>
        <v>247.61199999999997</v>
      </c>
      <c r="H44" s="50">
        <f t="shared" si="27"/>
        <v>320</v>
      </c>
      <c r="I44" s="50">
        <f t="shared" si="28"/>
        <v>9.6000000000000014</v>
      </c>
      <c r="J44" s="51">
        <f t="shared" si="29"/>
        <v>329.6</v>
      </c>
      <c r="K44" s="53">
        <f t="shared" si="30"/>
        <v>399.40000000000003</v>
      </c>
      <c r="L44" s="53">
        <f t="shared" si="31"/>
        <v>11.982000000000001</v>
      </c>
      <c r="M44" s="55">
        <f t="shared" si="32"/>
        <v>411.38200000000006</v>
      </c>
      <c r="N44" s="53">
        <f t="shared" si="33"/>
        <v>480</v>
      </c>
      <c r="O44" s="53">
        <f t="shared" si="34"/>
        <v>14.399999999999999</v>
      </c>
      <c r="P44" s="51">
        <f t="shared" si="35"/>
        <v>494.4</v>
      </c>
      <c r="Q44" s="5"/>
      <c r="R44" s="3">
        <f t="shared" si="36"/>
        <v>142</v>
      </c>
      <c r="S44" s="3">
        <f t="shared" si="37"/>
        <v>240.39999999999998</v>
      </c>
      <c r="T44" s="3">
        <f t="shared" si="38"/>
        <v>320</v>
      </c>
      <c r="U44" s="3">
        <f t="shared" si="39"/>
        <v>399.40000000000003</v>
      </c>
      <c r="V44" s="3">
        <f t="shared" si="40"/>
        <v>480</v>
      </c>
      <c r="W44" s="27">
        <f>'Base Premium'!G44</f>
        <v>400</v>
      </c>
    </row>
    <row r="45" spans="1:23" x14ac:dyDescent="0.3">
      <c r="A45" s="47" t="s">
        <v>29</v>
      </c>
      <c r="B45" s="50">
        <f t="shared" si="21"/>
        <v>106.5</v>
      </c>
      <c r="C45" s="50">
        <f t="shared" si="22"/>
        <v>3.1949999999999998</v>
      </c>
      <c r="D45" s="51">
        <f t="shared" si="23"/>
        <v>109.69499999999999</v>
      </c>
      <c r="E45" s="54">
        <f t="shared" si="24"/>
        <v>180.29999999999998</v>
      </c>
      <c r="F45" s="54">
        <f t="shared" si="25"/>
        <v>5.4089999999999998</v>
      </c>
      <c r="G45" s="51">
        <f t="shared" si="26"/>
        <v>185.70899999999997</v>
      </c>
      <c r="H45" s="50">
        <f t="shared" si="27"/>
        <v>240</v>
      </c>
      <c r="I45" s="50">
        <f t="shared" si="28"/>
        <v>7.1999999999999993</v>
      </c>
      <c r="J45" s="51">
        <f t="shared" si="29"/>
        <v>247.2</v>
      </c>
      <c r="K45" s="53">
        <f t="shared" si="30"/>
        <v>299.54999999999995</v>
      </c>
      <c r="L45" s="53">
        <f t="shared" si="31"/>
        <v>8.9864999999999995</v>
      </c>
      <c r="M45" s="55">
        <f t="shared" si="32"/>
        <v>308.53649999999999</v>
      </c>
      <c r="N45" s="53">
        <f t="shared" si="33"/>
        <v>360</v>
      </c>
      <c r="O45" s="53">
        <f t="shared" si="34"/>
        <v>10.8</v>
      </c>
      <c r="P45" s="51">
        <f t="shared" si="35"/>
        <v>370.8</v>
      </c>
      <c r="Q45" s="5"/>
      <c r="R45" s="3">
        <f t="shared" si="36"/>
        <v>106.5</v>
      </c>
      <c r="S45" s="3">
        <f t="shared" si="37"/>
        <v>180.29999999999998</v>
      </c>
      <c r="T45" s="3">
        <f t="shared" si="38"/>
        <v>240</v>
      </c>
      <c r="U45" s="3">
        <f t="shared" si="39"/>
        <v>299.55</v>
      </c>
      <c r="V45" s="3">
        <f t="shared" si="40"/>
        <v>360</v>
      </c>
      <c r="W45" s="27">
        <f>'Base Premium'!G45</f>
        <v>300</v>
      </c>
    </row>
    <row r="46" spans="1:23" x14ac:dyDescent="0.3">
      <c r="A46" s="47" t="s">
        <v>30</v>
      </c>
      <c r="B46" s="50">
        <f t="shared" si="21"/>
        <v>79.875</v>
      </c>
      <c r="C46" s="50">
        <f t="shared" si="22"/>
        <v>2.3962499999999998</v>
      </c>
      <c r="D46" s="51">
        <f t="shared" si="23"/>
        <v>82.271249999999995</v>
      </c>
      <c r="E46" s="54">
        <f t="shared" si="24"/>
        <v>135.22499999999999</v>
      </c>
      <c r="F46" s="54">
        <f t="shared" si="25"/>
        <v>4.0567500000000001</v>
      </c>
      <c r="G46" s="51">
        <f t="shared" si="26"/>
        <v>139.28174999999999</v>
      </c>
      <c r="H46" s="50">
        <f t="shared" si="27"/>
        <v>180</v>
      </c>
      <c r="I46" s="50">
        <f t="shared" si="28"/>
        <v>5.4</v>
      </c>
      <c r="J46" s="51">
        <f t="shared" si="29"/>
        <v>185.4</v>
      </c>
      <c r="K46" s="53">
        <f t="shared" si="30"/>
        <v>224.66250000000002</v>
      </c>
      <c r="L46" s="53">
        <f t="shared" si="31"/>
        <v>6.7398750000000014</v>
      </c>
      <c r="M46" s="55">
        <f t="shared" si="32"/>
        <v>231.40237500000003</v>
      </c>
      <c r="N46" s="53">
        <f t="shared" si="33"/>
        <v>270.00000000000006</v>
      </c>
      <c r="O46" s="53">
        <f t="shared" si="34"/>
        <v>8.1000000000000014</v>
      </c>
      <c r="P46" s="51">
        <f t="shared" si="35"/>
        <v>278.10000000000002</v>
      </c>
      <c r="Q46" s="5"/>
      <c r="R46" s="3">
        <f t="shared" si="36"/>
        <v>79.875</v>
      </c>
      <c r="S46" s="3">
        <f t="shared" si="37"/>
        <v>135.22499999999999</v>
      </c>
      <c r="T46" s="3">
        <f t="shared" si="38"/>
        <v>180</v>
      </c>
      <c r="U46" s="3">
        <f t="shared" si="39"/>
        <v>224.66250000000002</v>
      </c>
      <c r="V46" s="3">
        <f t="shared" si="40"/>
        <v>270</v>
      </c>
      <c r="W46" s="27">
        <f>'Base Premium'!G46</f>
        <v>225</v>
      </c>
    </row>
    <row r="47" spans="1:23" x14ac:dyDescent="0.3">
      <c r="A47" s="47" t="s">
        <v>74</v>
      </c>
      <c r="B47" s="50">
        <f t="shared" si="21"/>
        <v>266.25</v>
      </c>
      <c r="C47" s="50">
        <f t="shared" si="22"/>
        <v>7.9875000000000007</v>
      </c>
      <c r="D47" s="51">
        <f t="shared" si="23"/>
        <v>274.23750000000001</v>
      </c>
      <c r="E47" s="54">
        <f t="shared" si="24"/>
        <v>450.75</v>
      </c>
      <c r="F47" s="54">
        <f t="shared" si="25"/>
        <v>13.522499999999999</v>
      </c>
      <c r="G47" s="51">
        <f t="shared" si="26"/>
        <v>464.27249999999998</v>
      </c>
      <c r="H47" s="50">
        <f t="shared" si="27"/>
        <v>600</v>
      </c>
      <c r="I47" s="50">
        <f t="shared" si="28"/>
        <v>18</v>
      </c>
      <c r="J47" s="51">
        <f t="shared" si="29"/>
        <v>618</v>
      </c>
      <c r="K47" s="53">
        <f t="shared" si="30"/>
        <v>748.875</v>
      </c>
      <c r="L47" s="53">
        <f t="shared" si="31"/>
        <v>22.466249999999999</v>
      </c>
      <c r="M47" s="55">
        <f t="shared" si="32"/>
        <v>771.34124999999995</v>
      </c>
      <c r="N47" s="53">
        <f t="shared" si="33"/>
        <v>900</v>
      </c>
      <c r="O47" s="53">
        <f t="shared" si="34"/>
        <v>27</v>
      </c>
      <c r="P47" s="51">
        <f t="shared" si="35"/>
        <v>927</v>
      </c>
      <c r="Q47" s="5"/>
      <c r="R47" s="3">
        <f t="shared" si="36"/>
        <v>266.25</v>
      </c>
      <c r="S47" s="3">
        <f t="shared" si="37"/>
        <v>450.75</v>
      </c>
      <c r="T47" s="3">
        <f t="shared" si="38"/>
        <v>600</v>
      </c>
      <c r="U47" s="3">
        <f t="shared" si="39"/>
        <v>748.875</v>
      </c>
      <c r="V47" s="3">
        <f t="shared" si="40"/>
        <v>900</v>
      </c>
      <c r="W47" s="27">
        <f>'Base Premium'!G47</f>
        <v>750</v>
      </c>
    </row>
    <row r="48" spans="1:23" x14ac:dyDescent="0.3">
      <c r="A48" s="47" t="s">
        <v>31</v>
      </c>
      <c r="B48" s="50">
        <f t="shared" si="21"/>
        <v>284</v>
      </c>
      <c r="C48" s="50">
        <f t="shared" si="22"/>
        <v>8.52</v>
      </c>
      <c r="D48" s="51">
        <f t="shared" si="23"/>
        <v>292.52</v>
      </c>
      <c r="E48" s="54">
        <f t="shared" si="24"/>
        <v>480.79999999999995</v>
      </c>
      <c r="F48" s="54">
        <f t="shared" si="25"/>
        <v>14.423999999999998</v>
      </c>
      <c r="G48" s="51">
        <f t="shared" si="26"/>
        <v>495.22399999999993</v>
      </c>
      <c r="H48" s="50">
        <f t="shared" si="27"/>
        <v>640</v>
      </c>
      <c r="I48" s="50">
        <f t="shared" si="28"/>
        <v>19.200000000000003</v>
      </c>
      <c r="J48" s="51">
        <f t="shared" si="29"/>
        <v>659.2</v>
      </c>
      <c r="K48" s="53">
        <f t="shared" si="30"/>
        <v>798.80000000000007</v>
      </c>
      <c r="L48" s="53">
        <f t="shared" si="31"/>
        <v>23.964000000000002</v>
      </c>
      <c r="M48" s="55">
        <f t="shared" si="32"/>
        <v>822.76400000000012</v>
      </c>
      <c r="N48" s="53">
        <f t="shared" si="33"/>
        <v>960</v>
      </c>
      <c r="O48" s="53">
        <f t="shared" si="34"/>
        <v>28.799999999999997</v>
      </c>
      <c r="P48" s="51">
        <f t="shared" si="35"/>
        <v>988.8</v>
      </c>
      <c r="R48" s="3">
        <f t="shared" si="36"/>
        <v>284</v>
      </c>
      <c r="S48" s="3">
        <f t="shared" si="37"/>
        <v>480.79999999999995</v>
      </c>
      <c r="T48" s="3">
        <f t="shared" si="38"/>
        <v>640</v>
      </c>
      <c r="U48" s="3">
        <f t="shared" si="39"/>
        <v>798.80000000000007</v>
      </c>
      <c r="V48" s="3">
        <f t="shared" si="40"/>
        <v>960</v>
      </c>
      <c r="W48" s="27">
        <f>'Base Premium'!G48</f>
        <v>800</v>
      </c>
    </row>
    <row r="49" spans="1:23" x14ac:dyDescent="0.3">
      <c r="A49" s="47" t="s">
        <v>76</v>
      </c>
      <c r="B49" s="50">
        <f t="shared" si="21"/>
        <v>145.54999999999998</v>
      </c>
      <c r="C49" s="50">
        <f t="shared" si="22"/>
        <v>4.3664999999999994</v>
      </c>
      <c r="D49" s="51">
        <f t="shared" si="23"/>
        <v>149.91649999999998</v>
      </c>
      <c r="E49" s="54">
        <f t="shared" si="24"/>
        <v>246.41</v>
      </c>
      <c r="F49" s="54">
        <f t="shared" si="25"/>
        <v>7.3922999999999996</v>
      </c>
      <c r="G49" s="51">
        <f t="shared" si="26"/>
        <v>253.8023</v>
      </c>
      <c r="H49" s="50">
        <f t="shared" si="27"/>
        <v>328</v>
      </c>
      <c r="I49" s="50">
        <f t="shared" si="28"/>
        <v>9.84</v>
      </c>
      <c r="J49" s="51">
        <f t="shared" si="29"/>
        <v>337.84</v>
      </c>
      <c r="K49" s="53">
        <f t="shared" si="30"/>
        <v>409.38500000000005</v>
      </c>
      <c r="L49" s="53">
        <f t="shared" si="31"/>
        <v>12.281550000000001</v>
      </c>
      <c r="M49" s="55">
        <f t="shared" si="32"/>
        <v>421.66655000000003</v>
      </c>
      <c r="N49" s="53">
        <f t="shared" si="33"/>
        <v>492</v>
      </c>
      <c r="O49" s="53">
        <f t="shared" si="34"/>
        <v>14.76</v>
      </c>
      <c r="P49" s="51">
        <f t="shared" si="35"/>
        <v>506.76</v>
      </c>
      <c r="R49" s="3">
        <f t="shared" si="36"/>
        <v>145.54999999999998</v>
      </c>
      <c r="S49" s="3">
        <f t="shared" si="37"/>
        <v>246.41</v>
      </c>
      <c r="T49" s="3">
        <f t="shared" si="38"/>
        <v>328</v>
      </c>
      <c r="U49" s="3">
        <f t="shared" si="39"/>
        <v>409.38500000000005</v>
      </c>
      <c r="V49" s="3">
        <f t="shared" si="40"/>
        <v>492</v>
      </c>
      <c r="W49" s="27">
        <v>410</v>
      </c>
    </row>
    <row r="50" spans="1:23" x14ac:dyDescent="0.3">
      <c r="A50" s="47" t="s">
        <v>75</v>
      </c>
      <c r="B50" s="50">
        <f t="shared" si="21"/>
        <v>145.54999999999998</v>
      </c>
      <c r="C50" s="50">
        <f t="shared" si="22"/>
        <v>4.3664999999999994</v>
      </c>
      <c r="D50" s="51">
        <f t="shared" si="23"/>
        <v>149.91649999999998</v>
      </c>
      <c r="E50" s="54">
        <f t="shared" si="24"/>
        <v>246.41</v>
      </c>
      <c r="F50" s="54">
        <f t="shared" si="25"/>
        <v>7.3922999999999996</v>
      </c>
      <c r="G50" s="51">
        <f t="shared" si="26"/>
        <v>253.8023</v>
      </c>
      <c r="H50" s="50">
        <f t="shared" si="27"/>
        <v>328</v>
      </c>
      <c r="I50" s="50">
        <f t="shared" si="28"/>
        <v>9.84</v>
      </c>
      <c r="J50" s="51">
        <f t="shared" si="29"/>
        <v>337.84</v>
      </c>
      <c r="K50" s="53">
        <f t="shared" si="30"/>
        <v>409.38500000000005</v>
      </c>
      <c r="L50" s="53">
        <f t="shared" si="31"/>
        <v>12.281550000000001</v>
      </c>
      <c r="M50" s="55">
        <f t="shared" si="32"/>
        <v>421.66655000000003</v>
      </c>
      <c r="N50" s="53">
        <f t="shared" si="33"/>
        <v>492</v>
      </c>
      <c r="O50" s="53">
        <f t="shared" si="34"/>
        <v>14.76</v>
      </c>
      <c r="P50" s="51">
        <f t="shared" si="35"/>
        <v>506.76</v>
      </c>
      <c r="R50" s="3">
        <f t="shared" si="36"/>
        <v>145.54999999999998</v>
      </c>
      <c r="S50" s="3">
        <f t="shared" si="37"/>
        <v>246.41</v>
      </c>
      <c r="T50" s="3">
        <f t="shared" si="38"/>
        <v>328</v>
      </c>
      <c r="U50" s="3">
        <f t="shared" si="39"/>
        <v>409.38500000000005</v>
      </c>
      <c r="V50" s="3">
        <f t="shared" si="40"/>
        <v>492</v>
      </c>
      <c r="W50" s="27">
        <f>'Base Premium'!G50</f>
        <v>410</v>
      </c>
    </row>
    <row r="51" spans="1:23" x14ac:dyDescent="0.3">
      <c r="A51" s="47" t="s">
        <v>56</v>
      </c>
      <c r="B51" s="50">
        <f t="shared" si="21"/>
        <v>159.75</v>
      </c>
      <c r="C51" s="50">
        <f t="shared" si="22"/>
        <v>4.7924999999999995</v>
      </c>
      <c r="D51" s="51">
        <f t="shared" si="23"/>
        <v>164.54249999999999</v>
      </c>
      <c r="E51" s="54">
        <f t="shared" si="24"/>
        <v>270.45</v>
      </c>
      <c r="F51" s="54">
        <f t="shared" si="25"/>
        <v>8.1135000000000002</v>
      </c>
      <c r="G51" s="51">
        <f t="shared" si="26"/>
        <v>278.56349999999998</v>
      </c>
      <c r="H51" s="50">
        <f t="shared" si="27"/>
        <v>360</v>
      </c>
      <c r="I51" s="50">
        <f t="shared" si="28"/>
        <v>10.8</v>
      </c>
      <c r="J51" s="51">
        <f t="shared" si="29"/>
        <v>370.8</v>
      </c>
      <c r="K51" s="53">
        <f t="shared" si="30"/>
        <v>449.32500000000005</v>
      </c>
      <c r="L51" s="53">
        <f t="shared" si="31"/>
        <v>13.479750000000003</v>
      </c>
      <c r="M51" s="55">
        <f t="shared" si="32"/>
        <v>462.80475000000007</v>
      </c>
      <c r="N51" s="53">
        <f t="shared" si="33"/>
        <v>540.00000000000011</v>
      </c>
      <c r="O51" s="53">
        <f t="shared" si="34"/>
        <v>16.200000000000003</v>
      </c>
      <c r="P51" s="51">
        <f t="shared" si="35"/>
        <v>556.20000000000005</v>
      </c>
      <c r="R51" s="3">
        <f t="shared" si="36"/>
        <v>159.75</v>
      </c>
      <c r="S51" s="3">
        <f t="shared" si="37"/>
        <v>270.45</v>
      </c>
      <c r="T51" s="3">
        <f t="shared" si="38"/>
        <v>360</v>
      </c>
      <c r="U51" s="3">
        <f t="shared" si="39"/>
        <v>449.32500000000005</v>
      </c>
      <c r="V51" s="3">
        <f t="shared" si="40"/>
        <v>540</v>
      </c>
      <c r="W51" s="27">
        <v>450</v>
      </c>
    </row>
    <row r="52" spans="1:23" x14ac:dyDescent="0.3">
      <c r="A52" s="47" t="s">
        <v>57</v>
      </c>
      <c r="B52" s="50">
        <f t="shared" si="21"/>
        <v>177.5</v>
      </c>
      <c r="C52" s="50">
        <f t="shared" si="22"/>
        <v>5.3249999999999993</v>
      </c>
      <c r="D52" s="51">
        <f t="shared" si="23"/>
        <v>182.82499999999999</v>
      </c>
      <c r="E52" s="54">
        <f t="shared" si="24"/>
        <v>300.5</v>
      </c>
      <c r="F52" s="54">
        <f t="shared" si="25"/>
        <v>9.0149999999999988</v>
      </c>
      <c r="G52" s="51">
        <f t="shared" si="26"/>
        <v>309.51499999999999</v>
      </c>
      <c r="H52" s="50">
        <f t="shared" si="27"/>
        <v>400</v>
      </c>
      <c r="I52" s="50">
        <f t="shared" si="28"/>
        <v>12</v>
      </c>
      <c r="J52" s="51">
        <f t="shared" si="29"/>
        <v>412</v>
      </c>
      <c r="K52" s="53">
        <f t="shared" si="30"/>
        <v>499.25</v>
      </c>
      <c r="L52" s="53">
        <f t="shared" si="31"/>
        <v>14.977499999999999</v>
      </c>
      <c r="M52" s="55">
        <f t="shared" si="32"/>
        <v>514.22749999999996</v>
      </c>
      <c r="N52" s="53">
        <f t="shared" si="33"/>
        <v>600</v>
      </c>
      <c r="O52" s="53">
        <f t="shared" si="34"/>
        <v>18</v>
      </c>
      <c r="P52" s="51">
        <f t="shared" si="35"/>
        <v>618</v>
      </c>
      <c r="R52" s="3">
        <f t="shared" si="36"/>
        <v>177.5</v>
      </c>
      <c r="S52" s="3">
        <f t="shared" si="37"/>
        <v>300.5</v>
      </c>
      <c r="T52" s="3">
        <f t="shared" si="38"/>
        <v>400</v>
      </c>
      <c r="U52" s="3">
        <f t="shared" si="39"/>
        <v>499.25</v>
      </c>
      <c r="V52" s="3">
        <f t="shared" si="40"/>
        <v>600</v>
      </c>
      <c r="W52" s="27">
        <f>'Base Premium'!G52</f>
        <v>500</v>
      </c>
    </row>
    <row r="53" spans="1:23" x14ac:dyDescent="0.3">
      <c r="A53" s="47" t="s">
        <v>58</v>
      </c>
      <c r="B53" s="50">
        <f t="shared" si="21"/>
        <v>284</v>
      </c>
      <c r="C53" s="50">
        <f t="shared" si="22"/>
        <v>8.52</v>
      </c>
      <c r="D53" s="51">
        <f t="shared" si="23"/>
        <v>292.52</v>
      </c>
      <c r="E53" s="54">
        <f t="shared" si="24"/>
        <v>480.79999999999995</v>
      </c>
      <c r="F53" s="54">
        <f t="shared" si="25"/>
        <v>14.423999999999998</v>
      </c>
      <c r="G53" s="51">
        <f t="shared" si="26"/>
        <v>495.22399999999993</v>
      </c>
      <c r="H53" s="50">
        <f t="shared" si="27"/>
        <v>640</v>
      </c>
      <c r="I53" s="50">
        <f t="shared" si="28"/>
        <v>19.200000000000003</v>
      </c>
      <c r="J53" s="51">
        <f t="shared" si="29"/>
        <v>659.2</v>
      </c>
      <c r="K53" s="53">
        <f t="shared" si="30"/>
        <v>798.80000000000007</v>
      </c>
      <c r="L53" s="53">
        <f t="shared" si="31"/>
        <v>23.964000000000002</v>
      </c>
      <c r="M53" s="55">
        <f t="shared" si="32"/>
        <v>822.76400000000012</v>
      </c>
      <c r="N53" s="53">
        <f t="shared" si="33"/>
        <v>960</v>
      </c>
      <c r="O53" s="53">
        <f t="shared" si="34"/>
        <v>28.799999999999997</v>
      </c>
      <c r="P53" s="51">
        <f t="shared" si="35"/>
        <v>988.8</v>
      </c>
      <c r="R53" s="3">
        <f t="shared" si="36"/>
        <v>284</v>
      </c>
      <c r="S53" s="3">
        <f t="shared" si="37"/>
        <v>480.79999999999995</v>
      </c>
      <c r="T53" s="3">
        <f t="shared" si="38"/>
        <v>640</v>
      </c>
      <c r="U53" s="3">
        <f t="shared" si="39"/>
        <v>798.80000000000007</v>
      </c>
      <c r="V53" s="3">
        <f t="shared" si="40"/>
        <v>960</v>
      </c>
      <c r="W53" s="27">
        <f>'Base Premium'!G53</f>
        <v>800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W53"/>
  <sheetViews>
    <sheetView workbookViewId="0">
      <selection activeCell="D6" sqref="D6"/>
    </sheetView>
  </sheetViews>
  <sheetFormatPr defaultRowHeight="14.4" x14ac:dyDescent="0.3"/>
  <cols>
    <col min="1" max="1" width="42" customWidth="1"/>
    <col min="2" max="3" width="7.33203125" customWidth="1"/>
    <col min="4" max="4" width="6.88671875" customWidth="1"/>
    <col min="5" max="5" width="7.6640625" customWidth="1"/>
    <col min="6" max="7" width="7.33203125" customWidth="1"/>
    <col min="8" max="8" width="7.5546875" customWidth="1"/>
    <col min="9" max="9" width="7.44140625" customWidth="1"/>
    <col min="10" max="10" width="7.33203125" customWidth="1"/>
    <col min="11" max="11" width="7.5546875" customWidth="1"/>
    <col min="12" max="12" width="7.88671875" customWidth="1"/>
    <col min="13" max="14" width="7.6640625" customWidth="1"/>
    <col min="15" max="15" width="8.109375" customWidth="1"/>
    <col min="16" max="16" width="8" customWidth="1"/>
    <col min="18" max="18" width="12.88671875" bestFit="1" customWidth="1"/>
    <col min="19" max="22" width="14.109375" bestFit="1" customWidth="1"/>
    <col min="23" max="23" width="12.88671875" bestFit="1" customWidth="1"/>
  </cols>
  <sheetData>
    <row r="1" spans="1:23" ht="21" x14ac:dyDescent="0.4">
      <c r="A1" s="16" t="s">
        <v>86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2"/>
      <c r="R1" t="s">
        <v>35</v>
      </c>
      <c r="S1" s="20">
        <v>0.35499999999999998</v>
      </c>
      <c r="T1" t="s">
        <v>37</v>
      </c>
      <c r="U1" s="20">
        <v>0.8</v>
      </c>
      <c r="V1" t="s">
        <v>39</v>
      </c>
      <c r="W1" s="20">
        <v>1.2</v>
      </c>
    </row>
    <row r="2" spans="1:23" x14ac:dyDescent="0.3">
      <c r="A2" s="17" t="s">
        <v>87</v>
      </c>
      <c r="B2" s="17"/>
      <c r="C2" s="17"/>
      <c r="D2" s="17"/>
      <c r="E2" s="17"/>
      <c r="F2" s="17"/>
      <c r="G2" s="17"/>
      <c r="H2" s="17"/>
      <c r="I2" s="17"/>
      <c r="J2" s="18" t="s">
        <v>33</v>
      </c>
      <c r="K2" s="21">
        <v>3</v>
      </c>
      <c r="L2" s="18"/>
      <c r="M2" s="18"/>
      <c r="N2" s="18"/>
      <c r="O2" s="18"/>
      <c r="P2" s="18"/>
      <c r="R2" t="s">
        <v>36</v>
      </c>
      <c r="S2" s="20">
        <v>0.60099999999999998</v>
      </c>
      <c r="T2" t="s">
        <v>38</v>
      </c>
      <c r="U2" s="20">
        <v>0.99850000000000005</v>
      </c>
    </row>
    <row r="3" spans="1:23" ht="15" customHeight="1" x14ac:dyDescent="0.4">
      <c r="A3" s="16" t="s">
        <v>23</v>
      </c>
      <c r="B3" s="16"/>
      <c r="C3" s="16"/>
      <c r="D3" s="16">
        <v>5.15</v>
      </c>
      <c r="E3" s="16"/>
      <c r="F3" s="16"/>
      <c r="G3" s="16">
        <v>9.9499999999999993</v>
      </c>
      <c r="H3" s="16"/>
      <c r="I3" s="16">
        <v>14.5</v>
      </c>
      <c r="J3" s="16" t="s">
        <v>34</v>
      </c>
      <c r="K3" s="22">
        <f>(100+K2)</f>
        <v>103</v>
      </c>
      <c r="L3" s="16"/>
      <c r="M3" s="16">
        <v>21</v>
      </c>
      <c r="N3" s="16"/>
      <c r="O3" s="16"/>
      <c r="P3" s="16">
        <v>26.95</v>
      </c>
      <c r="Q3" s="2"/>
    </row>
    <row r="4" spans="1:23" x14ac:dyDescent="0.3">
      <c r="A4" s="47" t="s">
        <v>6</v>
      </c>
      <c r="B4" s="48" t="s">
        <v>8</v>
      </c>
      <c r="C4" s="48" t="s">
        <v>9</v>
      </c>
      <c r="D4" s="48" t="s">
        <v>5</v>
      </c>
      <c r="E4" s="48" t="s">
        <v>10</v>
      </c>
      <c r="F4" s="48" t="s">
        <v>11</v>
      </c>
      <c r="G4" s="48" t="s">
        <v>5</v>
      </c>
      <c r="H4" s="48" t="s">
        <v>17</v>
      </c>
      <c r="I4" s="48" t="s">
        <v>11</v>
      </c>
      <c r="J4" s="48" t="s">
        <v>5</v>
      </c>
      <c r="K4" s="48" t="s">
        <v>12</v>
      </c>
      <c r="L4" s="48" t="s">
        <v>11</v>
      </c>
      <c r="M4" s="48" t="s">
        <v>5</v>
      </c>
      <c r="N4" s="48" t="s">
        <v>13</v>
      </c>
      <c r="O4" s="48" t="s">
        <v>11</v>
      </c>
      <c r="P4" s="48" t="s">
        <v>5</v>
      </c>
      <c r="Q4" s="1"/>
      <c r="R4" s="8" t="s">
        <v>8</v>
      </c>
      <c r="S4" s="8" t="s">
        <v>10</v>
      </c>
      <c r="T4" s="8" t="s">
        <v>17</v>
      </c>
      <c r="U4" s="8" t="s">
        <v>12</v>
      </c>
      <c r="V4" s="8" t="s">
        <v>13</v>
      </c>
      <c r="W4" s="8" t="s">
        <v>18</v>
      </c>
    </row>
    <row r="5" spans="1:23" x14ac:dyDescent="0.3">
      <c r="A5" s="47" t="s">
        <v>7</v>
      </c>
      <c r="B5" s="47" t="s">
        <v>19</v>
      </c>
      <c r="C5" s="47" t="s">
        <v>77</v>
      </c>
      <c r="D5" s="49" t="s">
        <v>20</v>
      </c>
      <c r="E5" s="49" t="s">
        <v>19</v>
      </c>
      <c r="F5" s="49" t="s">
        <v>77</v>
      </c>
      <c r="G5" s="49" t="s">
        <v>20</v>
      </c>
      <c r="H5" s="49" t="s">
        <v>19</v>
      </c>
      <c r="I5" s="49" t="s">
        <v>77</v>
      </c>
      <c r="J5" s="49" t="s">
        <v>20</v>
      </c>
      <c r="K5" s="49" t="s">
        <v>19</v>
      </c>
      <c r="L5" s="49" t="s">
        <v>77</v>
      </c>
      <c r="M5" s="49" t="s">
        <v>20</v>
      </c>
      <c r="N5" s="49" t="s">
        <v>19</v>
      </c>
      <c r="O5" s="49" t="s">
        <v>77</v>
      </c>
      <c r="P5" s="49" t="s">
        <v>20</v>
      </c>
      <c r="Q5" s="4"/>
      <c r="R5" s="9" t="s">
        <v>9</v>
      </c>
      <c r="S5" s="9" t="s">
        <v>11</v>
      </c>
      <c r="T5" s="9" t="s">
        <v>11</v>
      </c>
      <c r="U5" s="9" t="s">
        <v>11</v>
      </c>
      <c r="V5" s="9" t="s">
        <v>11</v>
      </c>
      <c r="W5" s="9" t="s">
        <v>19</v>
      </c>
    </row>
    <row r="6" spans="1:23" x14ac:dyDescent="0.3">
      <c r="A6" s="47" t="s">
        <v>61</v>
      </c>
      <c r="B6" s="50">
        <f>VALUE(D6*100/$K$3)</f>
        <v>103.296125</v>
      </c>
      <c r="C6" s="50">
        <f>D6-B6</f>
        <v>3.0988837499999988</v>
      </c>
      <c r="D6" s="51">
        <f>(R6+R6*$K$2/100)*$D$3/6</f>
        <v>106.39500875</v>
      </c>
      <c r="E6" s="50">
        <f>VALUE(G6*100/$K$3)</f>
        <v>168.93358749999999</v>
      </c>
      <c r="F6" s="50">
        <f>VALUE(G6*$K$2/$K$3)</f>
        <v>5.0680076249999999</v>
      </c>
      <c r="G6" s="51">
        <f>(S6+S6*$K$2/100)*$G$3/12</f>
        <v>174.00159512499999</v>
      </c>
      <c r="H6" s="52">
        <f>VALUE(J6*100/$K$3)</f>
        <v>218.46666666666667</v>
      </c>
      <c r="I6" s="52">
        <f>VALUE(J6*$K$2/$K$3)</f>
        <v>6.5540000000000003</v>
      </c>
      <c r="J6" s="51">
        <f>(T6+T6*$K$2/100)*$I$3/18</f>
        <v>225.02066666666667</v>
      </c>
      <c r="K6" s="52">
        <f>VALUE(M6*100/$K$3)</f>
        <v>296.18006250000002</v>
      </c>
      <c r="L6" s="52">
        <f>VALUE(M6*$K$2/$K$3)</f>
        <v>8.8854018750000012</v>
      </c>
      <c r="M6" s="51">
        <f>(U6+U6*$K$2/100)*$M$3/24</f>
        <v>305.06546437500003</v>
      </c>
      <c r="N6" s="53">
        <f>VALUE(P6*100/$K$3)</f>
        <v>365.44200000000006</v>
      </c>
      <c r="O6" s="53">
        <f>VALUE(P6*$K$2/$K$3)</f>
        <v>10.963260000000002</v>
      </c>
      <c r="P6" s="51">
        <f>(V6+V6*$K$2/100)*$P$3/30</f>
        <v>376.40526000000006</v>
      </c>
      <c r="Q6" s="5"/>
      <c r="R6" s="3">
        <f>W6*$S$1</f>
        <v>120.345</v>
      </c>
      <c r="S6" s="3">
        <f>W6*$S$2</f>
        <v>203.739</v>
      </c>
      <c r="T6" s="3">
        <f>W6*$U$1</f>
        <v>271.2</v>
      </c>
      <c r="U6" s="3">
        <f>W6*$U$2</f>
        <v>338.49150000000003</v>
      </c>
      <c r="V6" s="3">
        <f>W6*$W$1</f>
        <v>406.8</v>
      </c>
      <c r="W6" s="27">
        <f>W31*0.75</f>
        <v>339</v>
      </c>
    </row>
    <row r="7" spans="1:23" ht="12" customHeight="1" x14ac:dyDescent="0.3">
      <c r="A7" s="47" t="s">
        <v>63</v>
      </c>
      <c r="B7" s="50">
        <f t="shared" ref="B7:B28" si="0">VALUE(D7*100/$K$3)</f>
        <v>103.296125</v>
      </c>
      <c r="C7" s="50">
        <f t="shared" ref="C7:C28" si="1">D7-B7</f>
        <v>3.0988837499999988</v>
      </c>
      <c r="D7" s="51">
        <f t="shared" ref="D7:D28" si="2">(R7+R7*$K$2/100)*$D$3/6</f>
        <v>106.39500875</v>
      </c>
      <c r="E7" s="50">
        <f t="shared" ref="E7:E28" si="3">VALUE(G7*100/$K$3)</f>
        <v>168.93358749999999</v>
      </c>
      <c r="F7" s="50">
        <f t="shared" ref="F7:F28" si="4">VALUE(G7*$K$2/$K$3)</f>
        <v>5.0680076249999999</v>
      </c>
      <c r="G7" s="51">
        <f t="shared" ref="G7:G28" si="5">(S7+S7*$K$2/100)*$G$3/12</f>
        <v>174.00159512499999</v>
      </c>
      <c r="H7" s="52">
        <f t="shared" ref="H7:H28" si="6">VALUE(J7*100/$K$3)</f>
        <v>218.46666666666667</v>
      </c>
      <c r="I7" s="52">
        <f t="shared" ref="I7:I28" si="7">VALUE(J7*$K$2/$K$3)</f>
        <v>6.5540000000000003</v>
      </c>
      <c r="J7" s="51">
        <f t="shared" ref="J7:J28" si="8">(T7+T7*$K$2/100)*$I$3/18</f>
        <v>225.02066666666667</v>
      </c>
      <c r="K7" s="52">
        <f t="shared" ref="K7:K28" si="9">VALUE(M7*100/$K$3)</f>
        <v>296.18006250000002</v>
      </c>
      <c r="L7" s="52">
        <f t="shared" ref="L7:L28" si="10">VALUE(M7*$K$2/$K$3)</f>
        <v>8.8854018750000012</v>
      </c>
      <c r="M7" s="51">
        <f t="shared" ref="M7:M28" si="11">(U7+U7*$K$2/100)*$M$3/24</f>
        <v>305.06546437500003</v>
      </c>
      <c r="N7" s="53">
        <f t="shared" ref="N7:N28" si="12">VALUE(P7*100/$K$3)</f>
        <v>365.44200000000006</v>
      </c>
      <c r="O7" s="53">
        <f t="shared" ref="O7:O28" si="13">VALUE(P7*$K$2/$K$3)</f>
        <v>10.963260000000002</v>
      </c>
      <c r="P7" s="51">
        <f t="shared" ref="P7:P28" si="14">(V7+V7*$K$2/100)*$P$3/30</f>
        <v>376.40526000000006</v>
      </c>
      <c r="Q7" s="5"/>
      <c r="R7" s="3">
        <f t="shared" ref="R7:R28" si="15">W7*$S$1</f>
        <v>120.345</v>
      </c>
      <c r="S7" s="3">
        <f t="shared" ref="S7:S28" si="16">W7*$S$2</f>
        <v>203.739</v>
      </c>
      <c r="T7" s="3">
        <f t="shared" ref="T7:T28" si="17">W7*$U$1</f>
        <v>271.2</v>
      </c>
      <c r="U7" s="3">
        <f t="shared" ref="U7:U28" si="18">W7*$U$2</f>
        <v>338.49150000000003</v>
      </c>
      <c r="V7" s="3">
        <f t="shared" ref="V7:V28" si="19">W7*$W$1</f>
        <v>406.8</v>
      </c>
      <c r="W7" s="27">
        <f t="shared" ref="W7:W28" si="20">W32*0.75</f>
        <v>339</v>
      </c>
    </row>
    <row r="8" spans="1:23" ht="12" customHeight="1" x14ac:dyDescent="0.3">
      <c r="A8" s="47" t="s">
        <v>62</v>
      </c>
      <c r="B8" s="50">
        <f t="shared" si="0"/>
        <v>109.69499999999999</v>
      </c>
      <c r="C8" s="50">
        <f t="shared" si="1"/>
        <v>3.2908499999999918</v>
      </c>
      <c r="D8" s="51">
        <f t="shared" si="2"/>
        <v>112.98584999999999</v>
      </c>
      <c r="E8" s="50">
        <f t="shared" si="3"/>
        <v>179.39850000000001</v>
      </c>
      <c r="F8" s="50">
        <f t="shared" si="4"/>
        <v>5.3819549999999996</v>
      </c>
      <c r="G8" s="51">
        <f t="shared" si="5"/>
        <v>184.78045499999999</v>
      </c>
      <c r="H8" s="52">
        <f t="shared" si="6"/>
        <v>231.99999999999997</v>
      </c>
      <c r="I8" s="52">
        <f t="shared" si="7"/>
        <v>6.9599999999999991</v>
      </c>
      <c r="J8" s="51">
        <f t="shared" si="8"/>
        <v>238.95999999999998</v>
      </c>
      <c r="K8" s="52">
        <f t="shared" si="9"/>
        <v>314.52750000000003</v>
      </c>
      <c r="L8" s="52">
        <f t="shared" si="10"/>
        <v>9.4358250000000012</v>
      </c>
      <c r="M8" s="51">
        <f t="shared" si="11"/>
        <v>323.963325</v>
      </c>
      <c r="N8" s="53">
        <f t="shared" si="12"/>
        <v>388.07999999999993</v>
      </c>
      <c r="O8" s="53">
        <f t="shared" si="13"/>
        <v>11.642399999999999</v>
      </c>
      <c r="P8" s="51">
        <f t="shared" si="14"/>
        <v>399.72239999999994</v>
      </c>
      <c r="Q8" s="5"/>
      <c r="R8" s="3">
        <f t="shared" si="15"/>
        <v>127.8</v>
      </c>
      <c r="S8" s="3">
        <f t="shared" si="16"/>
        <v>216.35999999999999</v>
      </c>
      <c r="T8" s="3">
        <f t="shared" si="17"/>
        <v>288</v>
      </c>
      <c r="U8" s="3">
        <f t="shared" si="18"/>
        <v>359.46000000000004</v>
      </c>
      <c r="V8" s="3">
        <f t="shared" si="19"/>
        <v>432</v>
      </c>
      <c r="W8" s="27">
        <f t="shared" si="20"/>
        <v>360</v>
      </c>
    </row>
    <row r="9" spans="1:23" ht="12" customHeight="1" x14ac:dyDescent="0.3">
      <c r="A9" s="47" t="s">
        <v>64</v>
      </c>
      <c r="B9" s="50">
        <f t="shared" si="0"/>
        <v>109.69499999999999</v>
      </c>
      <c r="C9" s="50">
        <f t="shared" si="1"/>
        <v>3.2908499999999918</v>
      </c>
      <c r="D9" s="51">
        <f t="shared" si="2"/>
        <v>112.98584999999999</v>
      </c>
      <c r="E9" s="50">
        <f t="shared" si="3"/>
        <v>179.39850000000001</v>
      </c>
      <c r="F9" s="50">
        <f t="shared" si="4"/>
        <v>5.3819549999999996</v>
      </c>
      <c r="G9" s="51">
        <f t="shared" si="5"/>
        <v>184.78045499999999</v>
      </c>
      <c r="H9" s="52">
        <f t="shared" si="6"/>
        <v>231.99999999999997</v>
      </c>
      <c r="I9" s="52">
        <f t="shared" si="7"/>
        <v>6.9599999999999991</v>
      </c>
      <c r="J9" s="51">
        <f t="shared" si="8"/>
        <v>238.95999999999998</v>
      </c>
      <c r="K9" s="52">
        <f t="shared" si="9"/>
        <v>314.52750000000003</v>
      </c>
      <c r="L9" s="52">
        <f t="shared" si="10"/>
        <v>9.4358250000000012</v>
      </c>
      <c r="M9" s="51">
        <f t="shared" si="11"/>
        <v>323.963325</v>
      </c>
      <c r="N9" s="53">
        <f t="shared" si="12"/>
        <v>388.07999999999993</v>
      </c>
      <c r="O9" s="53">
        <f t="shared" si="13"/>
        <v>11.642399999999999</v>
      </c>
      <c r="P9" s="51">
        <f t="shared" si="14"/>
        <v>399.72239999999994</v>
      </c>
      <c r="Q9" s="5"/>
      <c r="R9" s="3">
        <f t="shared" si="15"/>
        <v>127.8</v>
      </c>
      <c r="S9" s="3">
        <f t="shared" si="16"/>
        <v>216.35999999999999</v>
      </c>
      <c r="T9" s="3">
        <f t="shared" si="17"/>
        <v>288</v>
      </c>
      <c r="U9" s="3">
        <f t="shared" si="18"/>
        <v>359.46000000000004</v>
      </c>
      <c r="V9" s="3">
        <f t="shared" si="19"/>
        <v>432</v>
      </c>
      <c r="W9" s="27">
        <f t="shared" si="20"/>
        <v>360</v>
      </c>
    </row>
    <row r="10" spans="1:23" x14ac:dyDescent="0.3">
      <c r="A10" s="47" t="s">
        <v>65</v>
      </c>
      <c r="B10" s="50">
        <f t="shared" si="0"/>
        <v>173.68375</v>
      </c>
      <c r="C10" s="50">
        <f t="shared" si="1"/>
        <v>5.210512499999993</v>
      </c>
      <c r="D10" s="51">
        <f t="shared" si="2"/>
        <v>178.8942625</v>
      </c>
      <c r="E10" s="50">
        <f t="shared" si="3"/>
        <v>284.04762500000004</v>
      </c>
      <c r="F10" s="50">
        <f t="shared" si="4"/>
        <v>8.5214287500000019</v>
      </c>
      <c r="G10" s="51">
        <f t="shared" si="5"/>
        <v>292.56905375000002</v>
      </c>
      <c r="H10" s="52">
        <f t="shared" si="6"/>
        <v>367.33333333333331</v>
      </c>
      <c r="I10" s="52">
        <f t="shared" si="7"/>
        <v>11.02</v>
      </c>
      <c r="J10" s="51">
        <f t="shared" si="8"/>
        <v>378.3533333333333</v>
      </c>
      <c r="K10" s="52">
        <f t="shared" si="9"/>
        <v>498.00187500000004</v>
      </c>
      <c r="L10" s="52">
        <f t="shared" si="10"/>
        <v>14.940056250000001</v>
      </c>
      <c r="M10" s="51">
        <f t="shared" si="11"/>
        <v>512.94193125000004</v>
      </c>
      <c r="N10" s="53">
        <f t="shared" si="12"/>
        <v>614.45999999999992</v>
      </c>
      <c r="O10" s="53">
        <f t="shared" si="13"/>
        <v>18.433799999999998</v>
      </c>
      <c r="P10" s="51">
        <f t="shared" si="14"/>
        <v>632.89379999999994</v>
      </c>
      <c r="Q10" s="5"/>
      <c r="R10" s="3">
        <f t="shared" si="15"/>
        <v>202.35</v>
      </c>
      <c r="S10" s="3">
        <f t="shared" si="16"/>
        <v>342.57</v>
      </c>
      <c r="T10" s="3">
        <f t="shared" si="17"/>
        <v>456</v>
      </c>
      <c r="U10" s="3">
        <f t="shared" si="18"/>
        <v>569.14499999999998</v>
      </c>
      <c r="V10" s="3">
        <f t="shared" si="19"/>
        <v>684</v>
      </c>
      <c r="W10" s="27">
        <f t="shared" si="20"/>
        <v>570</v>
      </c>
    </row>
    <row r="11" spans="1:23" ht="13.5" customHeight="1" x14ac:dyDescent="0.3">
      <c r="A11" s="47" t="s">
        <v>66</v>
      </c>
      <c r="B11" s="50">
        <f t="shared" si="0"/>
        <v>173.68375</v>
      </c>
      <c r="C11" s="50">
        <f t="shared" si="1"/>
        <v>5.210512499999993</v>
      </c>
      <c r="D11" s="51">
        <f t="shared" si="2"/>
        <v>178.8942625</v>
      </c>
      <c r="E11" s="50">
        <f t="shared" si="3"/>
        <v>284.04762500000004</v>
      </c>
      <c r="F11" s="50">
        <f t="shared" si="4"/>
        <v>8.5214287500000019</v>
      </c>
      <c r="G11" s="51">
        <f t="shared" si="5"/>
        <v>292.56905375000002</v>
      </c>
      <c r="H11" s="52">
        <f t="shared" si="6"/>
        <v>367.33333333333331</v>
      </c>
      <c r="I11" s="52">
        <f t="shared" si="7"/>
        <v>11.02</v>
      </c>
      <c r="J11" s="51">
        <f t="shared" si="8"/>
        <v>378.3533333333333</v>
      </c>
      <c r="K11" s="52">
        <f t="shared" si="9"/>
        <v>498.00187500000004</v>
      </c>
      <c r="L11" s="52">
        <f t="shared" si="10"/>
        <v>14.940056250000001</v>
      </c>
      <c r="M11" s="51">
        <f t="shared" si="11"/>
        <v>512.94193125000004</v>
      </c>
      <c r="N11" s="53">
        <f t="shared" si="12"/>
        <v>614.45999999999992</v>
      </c>
      <c r="O11" s="53">
        <f t="shared" si="13"/>
        <v>18.433799999999998</v>
      </c>
      <c r="P11" s="51">
        <f t="shared" si="14"/>
        <v>632.89379999999994</v>
      </c>
      <c r="Q11" s="5"/>
      <c r="R11" s="3">
        <f t="shared" si="15"/>
        <v>202.35</v>
      </c>
      <c r="S11" s="3">
        <f t="shared" si="16"/>
        <v>342.57</v>
      </c>
      <c r="T11" s="3">
        <f t="shared" si="17"/>
        <v>456</v>
      </c>
      <c r="U11" s="3">
        <f t="shared" si="18"/>
        <v>569.14499999999998</v>
      </c>
      <c r="V11" s="3">
        <f t="shared" si="19"/>
        <v>684</v>
      </c>
      <c r="W11" s="27">
        <f t="shared" si="20"/>
        <v>570</v>
      </c>
    </row>
    <row r="12" spans="1:23" x14ac:dyDescent="0.3">
      <c r="A12" s="47" t="s">
        <v>68</v>
      </c>
      <c r="B12" s="50">
        <f t="shared" si="0"/>
        <v>173.68375</v>
      </c>
      <c r="C12" s="50">
        <f t="shared" si="1"/>
        <v>5.210512499999993</v>
      </c>
      <c r="D12" s="51">
        <f t="shared" si="2"/>
        <v>178.8942625</v>
      </c>
      <c r="E12" s="50">
        <f t="shared" si="3"/>
        <v>284.04762500000004</v>
      </c>
      <c r="F12" s="50">
        <f t="shared" si="4"/>
        <v>8.5214287500000019</v>
      </c>
      <c r="G12" s="51">
        <f t="shared" si="5"/>
        <v>292.56905375000002</v>
      </c>
      <c r="H12" s="52">
        <f t="shared" si="6"/>
        <v>367.33333333333331</v>
      </c>
      <c r="I12" s="52">
        <f t="shared" si="7"/>
        <v>11.02</v>
      </c>
      <c r="J12" s="51">
        <f t="shared" si="8"/>
        <v>378.3533333333333</v>
      </c>
      <c r="K12" s="52">
        <f t="shared" si="9"/>
        <v>498.00187500000004</v>
      </c>
      <c r="L12" s="52">
        <f t="shared" si="10"/>
        <v>14.940056250000001</v>
      </c>
      <c r="M12" s="51">
        <f t="shared" si="11"/>
        <v>512.94193125000004</v>
      </c>
      <c r="N12" s="53">
        <f t="shared" si="12"/>
        <v>614.45999999999992</v>
      </c>
      <c r="O12" s="53">
        <f t="shared" si="13"/>
        <v>18.433799999999998</v>
      </c>
      <c r="P12" s="51">
        <f t="shared" si="14"/>
        <v>632.89379999999994</v>
      </c>
      <c r="Q12" s="5"/>
      <c r="R12" s="3">
        <f t="shared" si="15"/>
        <v>202.35</v>
      </c>
      <c r="S12" s="3">
        <f t="shared" si="16"/>
        <v>342.57</v>
      </c>
      <c r="T12" s="3">
        <f t="shared" si="17"/>
        <v>456</v>
      </c>
      <c r="U12" s="3">
        <f t="shared" si="18"/>
        <v>569.14499999999998</v>
      </c>
      <c r="V12" s="3">
        <f t="shared" si="19"/>
        <v>684</v>
      </c>
      <c r="W12" s="27">
        <f t="shared" si="20"/>
        <v>570</v>
      </c>
    </row>
    <row r="13" spans="1:23" ht="12" customHeight="1" x14ac:dyDescent="0.3">
      <c r="A13" s="47" t="s">
        <v>67</v>
      </c>
      <c r="B13" s="50">
        <f t="shared" si="0"/>
        <v>228.53125</v>
      </c>
      <c r="C13" s="50">
        <f t="shared" si="1"/>
        <v>6.8559375000000102</v>
      </c>
      <c r="D13" s="51">
        <f t="shared" si="2"/>
        <v>235.38718750000001</v>
      </c>
      <c r="E13" s="50">
        <f t="shared" si="3"/>
        <v>373.74687499999993</v>
      </c>
      <c r="F13" s="50">
        <f t="shared" si="4"/>
        <v>11.212406249999997</v>
      </c>
      <c r="G13" s="51">
        <f t="shared" si="5"/>
        <v>384.95928124999995</v>
      </c>
      <c r="H13" s="52">
        <f t="shared" si="6"/>
        <v>483.33333333333331</v>
      </c>
      <c r="I13" s="52">
        <f t="shared" si="7"/>
        <v>14.5</v>
      </c>
      <c r="J13" s="51">
        <f t="shared" si="8"/>
        <v>497.83333333333331</v>
      </c>
      <c r="K13" s="52">
        <f t="shared" si="9"/>
        <v>655.26562499999989</v>
      </c>
      <c r="L13" s="52">
        <f t="shared" si="10"/>
        <v>19.657968749999998</v>
      </c>
      <c r="M13" s="51">
        <f t="shared" si="11"/>
        <v>674.9235937499999</v>
      </c>
      <c r="N13" s="53">
        <f t="shared" si="12"/>
        <v>808.49999999999989</v>
      </c>
      <c r="O13" s="53">
        <f t="shared" si="13"/>
        <v>24.254999999999995</v>
      </c>
      <c r="P13" s="51">
        <f t="shared" si="14"/>
        <v>832.75499999999988</v>
      </c>
      <c r="Q13" s="5"/>
      <c r="R13" s="3">
        <f t="shared" si="15"/>
        <v>266.25</v>
      </c>
      <c r="S13" s="3">
        <f t="shared" si="16"/>
        <v>450.75</v>
      </c>
      <c r="T13" s="3">
        <f t="shared" si="17"/>
        <v>600</v>
      </c>
      <c r="U13" s="3">
        <f t="shared" si="18"/>
        <v>748.875</v>
      </c>
      <c r="V13" s="3">
        <f t="shared" si="19"/>
        <v>900</v>
      </c>
      <c r="W13" s="27">
        <f t="shared" si="20"/>
        <v>750</v>
      </c>
    </row>
    <row r="14" spans="1:23" x14ac:dyDescent="0.3">
      <c r="A14" s="47" t="s">
        <v>69</v>
      </c>
      <c r="B14" s="50">
        <f t="shared" si="0"/>
        <v>228.53125</v>
      </c>
      <c r="C14" s="50">
        <f t="shared" si="1"/>
        <v>6.8559375000000102</v>
      </c>
      <c r="D14" s="51">
        <f t="shared" si="2"/>
        <v>235.38718750000001</v>
      </c>
      <c r="E14" s="50">
        <f t="shared" si="3"/>
        <v>373.74687499999993</v>
      </c>
      <c r="F14" s="50">
        <f t="shared" si="4"/>
        <v>11.212406249999997</v>
      </c>
      <c r="G14" s="51">
        <f t="shared" si="5"/>
        <v>384.95928124999995</v>
      </c>
      <c r="H14" s="52">
        <f t="shared" si="6"/>
        <v>483.33333333333331</v>
      </c>
      <c r="I14" s="52">
        <f t="shared" si="7"/>
        <v>14.5</v>
      </c>
      <c r="J14" s="51">
        <f t="shared" si="8"/>
        <v>497.83333333333331</v>
      </c>
      <c r="K14" s="52">
        <f t="shared" si="9"/>
        <v>655.26562499999989</v>
      </c>
      <c r="L14" s="52">
        <f t="shared" si="10"/>
        <v>19.657968749999998</v>
      </c>
      <c r="M14" s="51">
        <f t="shared" si="11"/>
        <v>674.9235937499999</v>
      </c>
      <c r="N14" s="53">
        <f t="shared" si="12"/>
        <v>808.49999999999989</v>
      </c>
      <c r="O14" s="53">
        <f t="shared" si="13"/>
        <v>24.254999999999995</v>
      </c>
      <c r="P14" s="51">
        <f t="shared" si="14"/>
        <v>832.75499999999988</v>
      </c>
      <c r="Q14" s="5"/>
      <c r="R14" s="3">
        <f t="shared" si="15"/>
        <v>266.25</v>
      </c>
      <c r="S14" s="3">
        <f t="shared" si="16"/>
        <v>450.75</v>
      </c>
      <c r="T14" s="3">
        <f t="shared" si="17"/>
        <v>600</v>
      </c>
      <c r="U14" s="3">
        <f t="shared" si="18"/>
        <v>748.875</v>
      </c>
      <c r="V14" s="3">
        <f t="shared" si="19"/>
        <v>900</v>
      </c>
      <c r="W14" s="27">
        <f t="shared" si="20"/>
        <v>750</v>
      </c>
    </row>
    <row r="15" spans="1:23" ht="11.25" customHeight="1" x14ac:dyDescent="0.3">
      <c r="A15" s="47" t="s">
        <v>70</v>
      </c>
      <c r="B15" s="50">
        <f t="shared" si="0"/>
        <v>125.69218750000002</v>
      </c>
      <c r="C15" s="50">
        <f t="shared" si="1"/>
        <v>3.7707656249999957</v>
      </c>
      <c r="D15" s="51">
        <f t="shared" si="2"/>
        <v>129.46295312500001</v>
      </c>
      <c r="E15" s="50">
        <f t="shared" si="3"/>
        <v>205.56078124999996</v>
      </c>
      <c r="F15" s="50">
        <f t="shared" si="4"/>
        <v>6.1668234374999988</v>
      </c>
      <c r="G15" s="51">
        <f t="shared" si="5"/>
        <v>211.72760468749996</v>
      </c>
      <c r="H15" s="52">
        <f t="shared" si="6"/>
        <v>265.83333333333331</v>
      </c>
      <c r="I15" s="52">
        <f t="shared" si="7"/>
        <v>7.9749999999999988</v>
      </c>
      <c r="J15" s="51">
        <f t="shared" si="8"/>
        <v>273.80833333333328</v>
      </c>
      <c r="K15" s="52">
        <f t="shared" si="9"/>
        <v>360.39609375000003</v>
      </c>
      <c r="L15" s="52">
        <f t="shared" si="10"/>
        <v>10.8118828125</v>
      </c>
      <c r="M15" s="51">
        <f t="shared" si="11"/>
        <v>371.20797656250005</v>
      </c>
      <c r="N15" s="53">
        <f t="shared" si="12"/>
        <v>444.67500000000001</v>
      </c>
      <c r="O15" s="53">
        <f t="shared" si="13"/>
        <v>13.340250000000003</v>
      </c>
      <c r="P15" s="51">
        <f t="shared" si="14"/>
        <v>458.01525000000004</v>
      </c>
      <c r="Q15" s="5"/>
      <c r="R15" s="3">
        <f t="shared" si="15"/>
        <v>146.4375</v>
      </c>
      <c r="S15" s="3">
        <f t="shared" si="16"/>
        <v>247.91249999999999</v>
      </c>
      <c r="T15" s="3">
        <f t="shared" si="17"/>
        <v>330</v>
      </c>
      <c r="U15" s="3">
        <f t="shared" si="18"/>
        <v>411.88125000000002</v>
      </c>
      <c r="V15" s="3">
        <f t="shared" si="19"/>
        <v>495</v>
      </c>
      <c r="W15" s="27">
        <f t="shared" si="20"/>
        <v>412.5</v>
      </c>
    </row>
    <row r="16" spans="1:23" x14ac:dyDescent="0.3">
      <c r="A16" s="47" t="s">
        <v>71</v>
      </c>
      <c r="B16" s="50">
        <f t="shared" si="0"/>
        <v>125.69218750000002</v>
      </c>
      <c r="C16" s="50">
        <f t="shared" si="1"/>
        <v>3.7707656249999957</v>
      </c>
      <c r="D16" s="51">
        <f t="shared" si="2"/>
        <v>129.46295312500001</v>
      </c>
      <c r="E16" s="50">
        <f t="shared" si="3"/>
        <v>205.56078124999996</v>
      </c>
      <c r="F16" s="50">
        <f t="shared" si="4"/>
        <v>6.1668234374999988</v>
      </c>
      <c r="G16" s="51">
        <f t="shared" si="5"/>
        <v>211.72760468749996</v>
      </c>
      <c r="H16" s="52">
        <f t="shared" si="6"/>
        <v>265.83333333333331</v>
      </c>
      <c r="I16" s="52">
        <f t="shared" si="7"/>
        <v>7.9749999999999988</v>
      </c>
      <c r="J16" s="51">
        <f t="shared" si="8"/>
        <v>273.80833333333328</v>
      </c>
      <c r="K16" s="52">
        <f t="shared" si="9"/>
        <v>360.39609375000003</v>
      </c>
      <c r="L16" s="52">
        <f t="shared" si="10"/>
        <v>10.8118828125</v>
      </c>
      <c r="M16" s="51">
        <f t="shared" si="11"/>
        <v>371.20797656250005</v>
      </c>
      <c r="N16" s="53">
        <f t="shared" si="12"/>
        <v>444.67500000000001</v>
      </c>
      <c r="O16" s="53">
        <f t="shared" si="13"/>
        <v>13.340250000000003</v>
      </c>
      <c r="P16" s="51">
        <f t="shared" si="14"/>
        <v>458.01525000000004</v>
      </c>
      <c r="Q16" s="5"/>
      <c r="R16" s="3">
        <f t="shared" si="15"/>
        <v>146.4375</v>
      </c>
      <c r="S16" s="3">
        <f t="shared" si="16"/>
        <v>247.91249999999999</v>
      </c>
      <c r="T16" s="3">
        <f t="shared" si="17"/>
        <v>330</v>
      </c>
      <c r="U16" s="3">
        <f t="shared" si="18"/>
        <v>411.88125000000002</v>
      </c>
      <c r="V16" s="3">
        <f t="shared" si="19"/>
        <v>495</v>
      </c>
      <c r="W16" s="27">
        <f t="shared" si="20"/>
        <v>412.5</v>
      </c>
    </row>
    <row r="17" spans="1:23" ht="11.25" customHeight="1" x14ac:dyDescent="0.3">
      <c r="A17" s="47" t="s">
        <v>72</v>
      </c>
      <c r="B17" s="50">
        <f t="shared" si="0"/>
        <v>125.69218750000002</v>
      </c>
      <c r="C17" s="50">
        <f t="shared" si="1"/>
        <v>3.7707656249999957</v>
      </c>
      <c r="D17" s="51">
        <f t="shared" si="2"/>
        <v>129.46295312500001</v>
      </c>
      <c r="E17" s="50">
        <f t="shared" si="3"/>
        <v>205.56078124999996</v>
      </c>
      <c r="F17" s="50">
        <f t="shared" si="4"/>
        <v>6.1668234374999988</v>
      </c>
      <c r="G17" s="51">
        <f t="shared" si="5"/>
        <v>211.72760468749996</v>
      </c>
      <c r="H17" s="52">
        <f t="shared" si="6"/>
        <v>265.83333333333331</v>
      </c>
      <c r="I17" s="52">
        <f t="shared" si="7"/>
        <v>7.9749999999999988</v>
      </c>
      <c r="J17" s="51">
        <f t="shared" si="8"/>
        <v>273.80833333333328</v>
      </c>
      <c r="K17" s="52">
        <f t="shared" si="9"/>
        <v>360.39609375000003</v>
      </c>
      <c r="L17" s="52">
        <f t="shared" si="10"/>
        <v>10.8118828125</v>
      </c>
      <c r="M17" s="51">
        <f t="shared" si="11"/>
        <v>371.20797656250005</v>
      </c>
      <c r="N17" s="53">
        <f t="shared" si="12"/>
        <v>444.67500000000001</v>
      </c>
      <c r="O17" s="53">
        <f t="shared" si="13"/>
        <v>13.340250000000003</v>
      </c>
      <c r="P17" s="51">
        <f t="shared" si="14"/>
        <v>458.01525000000004</v>
      </c>
      <c r="Q17" s="5"/>
      <c r="R17" s="3">
        <f t="shared" si="15"/>
        <v>146.4375</v>
      </c>
      <c r="S17" s="3">
        <f t="shared" si="16"/>
        <v>247.91249999999999</v>
      </c>
      <c r="T17" s="3">
        <f t="shared" si="17"/>
        <v>330</v>
      </c>
      <c r="U17" s="3">
        <f t="shared" si="18"/>
        <v>411.88125000000002</v>
      </c>
      <c r="V17" s="3">
        <f t="shared" si="19"/>
        <v>495</v>
      </c>
      <c r="W17" s="27">
        <f t="shared" si="20"/>
        <v>412.5</v>
      </c>
    </row>
    <row r="18" spans="1:23" x14ac:dyDescent="0.3">
      <c r="A18" s="47" t="s">
        <v>73</v>
      </c>
      <c r="B18" s="50">
        <f t="shared" si="0"/>
        <v>137.11875000000001</v>
      </c>
      <c r="C18" s="50">
        <f t="shared" si="1"/>
        <v>4.1135625000000005</v>
      </c>
      <c r="D18" s="51">
        <f t="shared" si="2"/>
        <v>141.23231250000001</v>
      </c>
      <c r="E18" s="50">
        <f t="shared" si="3"/>
        <v>224.24812499999999</v>
      </c>
      <c r="F18" s="50">
        <f t="shared" si="4"/>
        <v>6.7274437499999991</v>
      </c>
      <c r="G18" s="51">
        <f t="shared" si="5"/>
        <v>230.97556874999998</v>
      </c>
      <c r="H18" s="52">
        <f t="shared" si="6"/>
        <v>290.00000000000006</v>
      </c>
      <c r="I18" s="52">
        <f t="shared" si="7"/>
        <v>8.7000000000000011</v>
      </c>
      <c r="J18" s="51">
        <f t="shared" si="8"/>
        <v>298.70000000000005</v>
      </c>
      <c r="K18" s="52">
        <f t="shared" si="9"/>
        <v>393.15937500000007</v>
      </c>
      <c r="L18" s="52">
        <f t="shared" si="10"/>
        <v>11.794781250000003</v>
      </c>
      <c r="M18" s="51">
        <f t="shared" si="11"/>
        <v>404.9541562500001</v>
      </c>
      <c r="N18" s="53">
        <f t="shared" si="12"/>
        <v>485.1</v>
      </c>
      <c r="O18" s="53">
        <f t="shared" si="13"/>
        <v>14.553000000000001</v>
      </c>
      <c r="P18" s="51">
        <f t="shared" si="14"/>
        <v>499.65300000000002</v>
      </c>
      <c r="Q18" s="5"/>
      <c r="R18" s="3">
        <f t="shared" si="15"/>
        <v>159.75</v>
      </c>
      <c r="S18" s="3">
        <f t="shared" si="16"/>
        <v>270.45</v>
      </c>
      <c r="T18" s="3">
        <f t="shared" si="17"/>
        <v>360</v>
      </c>
      <c r="U18" s="3">
        <f t="shared" si="18"/>
        <v>449.32500000000005</v>
      </c>
      <c r="V18" s="3">
        <f t="shared" si="19"/>
        <v>540</v>
      </c>
      <c r="W18" s="27">
        <f t="shared" si="20"/>
        <v>450</v>
      </c>
    </row>
    <row r="19" spans="1:23" x14ac:dyDescent="0.3">
      <c r="A19" s="47" t="s">
        <v>28</v>
      </c>
      <c r="B19" s="50">
        <f t="shared" si="0"/>
        <v>91.412500000000009</v>
      </c>
      <c r="C19" s="50">
        <f t="shared" si="1"/>
        <v>2.7423749999999956</v>
      </c>
      <c r="D19" s="51">
        <f t="shared" si="2"/>
        <v>94.154875000000004</v>
      </c>
      <c r="E19" s="50">
        <f t="shared" si="3"/>
        <v>149.49874999999997</v>
      </c>
      <c r="F19" s="50">
        <f t="shared" si="4"/>
        <v>4.4849624999999991</v>
      </c>
      <c r="G19" s="51">
        <f t="shared" si="5"/>
        <v>153.98371249999997</v>
      </c>
      <c r="H19" s="52">
        <f t="shared" si="6"/>
        <v>193.33333333333331</v>
      </c>
      <c r="I19" s="52">
        <f t="shared" si="7"/>
        <v>5.8</v>
      </c>
      <c r="J19" s="51">
        <f t="shared" si="8"/>
        <v>199.13333333333333</v>
      </c>
      <c r="K19" s="52">
        <f t="shared" si="9"/>
        <v>262.10624999999999</v>
      </c>
      <c r="L19" s="52">
        <f t="shared" si="10"/>
        <v>7.8631874999999996</v>
      </c>
      <c r="M19" s="51">
        <f t="shared" si="11"/>
        <v>269.96943749999997</v>
      </c>
      <c r="N19" s="53">
        <f t="shared" si="12"/>
        <v>323.39999999999998</v>
      </c>
      <c r="O19" s="53">
        <f t="shared" si="13"/>
        <v>9.702</v>
      </c>
      <c r="P19" s="51">
        <f t="shared" si="14"/>
        <v>333.10199999999998</v>
      </c>
      <c r="Q19" s="5"/>
      <c r="R19" s="3">
        <f t="shared" si="15"/>
        <v>106.5</v>
      </c>
      <c r="S19" s="3">
        <f t="shared" si="16"/>
        <v>180.29999999999998</v>
      </c>
      <c r="T19" s="3">
        <f t="shared" si="17"/>
        <v>240</v>
      </c>
      <c r="U19" s="3">
        <f t="shared" si="18"/>
        <v>299.55</v>
      </c>
      <c r="V19" s="3">
        <f t="shared" si="19"/>
        <v>360</v>
      </c>
      <c r="W19" s="27">
        <f t="shared" si="20"/>
        <v>300</v>
      </c>
    </row>
    <row r="20" spans="1:23" x14ac:dyDescent="0.3">
      <c r="A20" s="47" t="s">
        <v>29</v>
      </c>
      <c r="B20" s="50">
        <f t="shared" si="0"/>
        <v>68.559375000000003</v>
      </c>
      <c r="C20" s="50">
        <f t="shared" si="1"/>
        <v>2.0567812500000002</v>
      </c>
      <c r="D20" s="51">
        <f t="shared" si="2"/>
        <v>70.616156250000003</v>
      </c>
      <c r="E20" s="50">
        <f t="shared" si="3"/>
        <v>112.12406249999999</v>
      </c>
      <c r="F20" s="50">
        <f t="shared" si="4"/>
        <v>3.3637218749999995</v>
      </c>
      <c r="G20" s="51">
        <f t="shared" si="5"/>
        <v>115.48778437499999</v>
      </c>
      <c r="H20" s="52">
        <f t="shared" si="6"/>
        <v>145.00000000000003</v>
      </c>
      <c r="I20" s="52">
        <f t="shared" si="7"/>
        <v>4.3500000000000005</v>
      </c>
      <c r="J20" s="51">
        <f t="shared" si="8"/>
        <v>149.35000000000002</v>
      </c>
      <c r="K20" s="52">
        <f t="shared" si="9"/>
        <v>196.57968750000003</v>
      </c>
      <c r="L20" s="52">
        <f t="shared" si="10"/>
        <v>5.8973906250000017</v>
      </c>
      <c r="M20" s="51">
        <f t="shared" si="11"/>
        <v>202.47707812500005</v>
      </c>
      <c r="N20" s="53">
        <f t="shared" si="12"/>
        <v>242.55</v>
      </c>
      <c r="O20" s="53">
        <f t="shared" si="13"/>
        <v>7.2765000000000004</v>
      </c>
      <c r="P20" s="51">
        <f t="shared" si="14"/>
        <v>249.82650000000001</v>
      </c>
      <c r="Q20" s="5"/>
      <c r="R20" s="3">
        <f t="shared" si="15"/>
        <v>79.875</v>
      </c>
      <c r="S20" s="3">
        <f t="shared" si="16"/>
        <v>135.22499999999999</v>
      </c>
      <c r="T20" s="3">
        <f t="shared" si="17"/>
        <v>180</v>
      </c>
      <c r="U20" s="3">
        <f t="shared" si="18"/>
        <v>224.66250000000002</v>
      </c>
      <c r="V20" s="3">
        <f t="shared" si="19"/>
        <v>270</v>
      </c>
      <c r="W20" s="27">
        <f t="shared" si="20"/>
        <v>225</v>
      </c>
    </row>
    <row r="21" spans="1:23" x14ac:dyDescent="0.3">
      <c r="A21" s="47" t="s">
        <v>30</v>
      </c>
      <c r="B21" s="50">
        <f t="shared" si="0"/>
        <v>51.419531250000006</v>
      </c>
      <c r="C21" s="50">
        <f t="shared" si="1"/>
        <v>1.5425859375000002</v>
      </c>
      <c r="D21" s="51">
        <f t="shared" si="2"/>
        <v>52.962117187500006</v>
      </c>
      <c r="E21" s="50">
        <f t="shared" si="3"/>
        <v>84.093046874999999</v>
      </c>
      <c r="F21" s="50">
        <f t="shared" si="4"/>
        <v>2.5227914062500001</v>
      </c>
      <c r="G21" s="51">
        <f t="shared" si="5"/>
        <v>86.615838281249992</v>
      </c>
      <c r="H21" s="52">
        <f t="shared" si="6"/>
        <v>108.75</v>
      </c>
      <c r="I21" s="52">
        <f t="shared" si="7"/>
        <v>3.2625000000000002</v>
      </c>
      <c r="J21" s="51">
        <f t="shared" si="8"/>
        <v>112.0125</v>
      </c>
      <c r="K21" s="52">
        <f t="shared" si="9"/>
        <v>147.43476562500001</v>
      </c>
      <c r="L21" s="52">
        <f t="shared" si="10"/>
        <v>4.4230429687499999</v>
      </c>
      <c r="M21" s="51">
        <f t="shared" si="11"/>
        <v>151.85780859375001</v>
      </c>
      <c r="N21" s="53">
        <f t="shared" si="12"/>
        <v>181.91249999999999</v>
      </c>
      <c r="O21" s="53">
        <f t="shared" si="13"/>
        <v>5.457374999999999</v>
      </c>
      <c r="P21" s="51">
        <f t="shared" si="14"/>
        <v>187.36987499999998</v>
      </c>
      <c r="Q21" s="5"/>
      <c r="R21" s="3">
        <f t="shared" si="15"/>
        <v>59.90625</v>
      </c>
      <c r="S21" s="3">
        <f t="shared" si="16"/>
        <v>101.41875</v>
      </c>
      <c r="T21" s="3">
        <f t="shared" si="17"/>
        <v>135</v>
      </c>
      <c r="U21" s="3">
        <f t="shared" si="18"/>
        <v>168.49687500000002</v>
      </c>
      <c r="V21" s="3">
        <f t="shared" si="19"/>
        <v>202.5</v>
      </c>
      <c r="W21" s="27">
        <f t="shared" si="20"/>
        <v>168.75</v>
      </c>
    </row>
    <row r="22" spans="1:23" x14ac:dyDescent="0.3">
      <c r="A22" s="47" t="s">
        <v>74</v>
      </c>
      <c r="B22" s="50">
        <f t="shared" si="0"/>
        <v>171.3984375</v>
      </c>
      <c r="C22" s="50">
        <f t="shared" si="1"/>
        <v>5.1419531250000148</v>
      </c>
      <c r="D22" s="51">
        <f t="shared" si="2"/>
        <v>176.54039062500001</v>
      </c>
      <c r="E22" s="50">
        <f t="shared" si="3"/>
        <v>280.31015625000003</v>
      </c>
      <c r="F22" s="50">
        <f t="shared" si="4"/>
        <v>8.4093046875000006</v>
      </c>
      <c r="G22" s="51">
        <f t="shared" si="5"/>
        <v>288.7194609375</v>
      </c>
      <c r="H22" s="52">
        <f t="shared" si="6"/>
        <v>362.5</v>
      </c>
      <c r="I22" s="52">
        <f t="shared" si="7"/>
        <v>10.875</v>
      </c>
      <c r="J22" s="51">
        <f t="shared" si="8"/>
        <v>373.375</v>
      </c>
      <c r="K22" s="52">
        <f t="shared" si="9"/>
        <v>491.44921875</v>
      </c>
      <c r="L22" s="52">
        <f t="shared" si="10"/>
        <v>14.7434765625</v>
      </c>
      <c r="M22" s="51">
        <f t="shared" si="11"/>
        <v>506.19269531250001</v>
      </c>
      <c r="N22" s="53">
        <f t="shared" si="12"/>
        <v>606.375</v>
      </c>
      <c r="O22" s="53">
        <f t="shared" si="13"/>
        <v>18.19125</v>
      </c>
      <c r="P22" s="51">
        <f t="shared" si="14"/>
        <v>624.56624999999997</v>
      </c>
      <c r="Q22" s="5"/>
      <c r="R22" s="3">
        <f t="shared" si="15"/>
        <v>199.6875</v>
      </c>
      <c r="S22" s="3">
        <f t="shared" si="16"/>
        <v>338.0625</v>
      </c>
      <c r="T22" s="3">
        <f t="shared" si="17"/>
        <v>450</v>
      </c>
      <c r="U22" s="3">
        <f t="shared" si="18"/>
        <v>561.65625</v>
      </c>
      <c r="V22" s="3">
        <f t="shared" si="19"/>
        <v>675</v>
      </c>
      <c r="W22" s="27">
        <f t="shared" si="20"/>
        <v>562.5</v>
      </c>
    </row>
    <row r="23" spans="1:23" x14ac:dyDescent="0.3">
      <c r="A23" s="47" t="s">
        <v>31</v>
      </c>
      <c r="B23" s="50">
        <f t="shared" si="0"/>
        <v>182.82500000000002</v>
      </c>
      <c r="C23" s="50">
        <f t="shared" si="1"/>
        <v>5.4847499999999911</v>
      </c>
      <c r="D23" s="51">
        <f t="shared" si="2"/>
        <v>188.30975000000001</v>
      </c>
      <c r="E23" s="50">
        <f t="shared" si="3"/>
        <v>298.99749999999995</v>
      </c>
      <c r="F23" s="50">
        <f t="shared" si="4"/>
        <v>8.9699249999999981</v>
      </c>
      <c r="G23" s="51">
        <f t="shared" si="5"/>
        <v>307.96742499999993</v>
      </c>
      <c r="H23" s="52">
        <f t="shared" si="6"/>
        <v>386.66666666666663</v>
      </c>
      <c r="I23" s="52">
        <f t="shared" si="7"/>
        <v>11.6</v>
      </c>
      <c r="J23" s="51">
        <f t="shared" si="8"/>
        <v>398.26666666666665</v>
      </c>
      <c r="K23" s="52">
        <f t="shared" si="9"/>
        <v>524.21249999999998</v>
      </c>
      <c r="L23" s="52">
        <f t="shared" si="10"/>
        <v>15.726374999999999</v>
      </c>
      <c r="M23" s="51">
        <f t="shared" si="11"/>
        <v>539.93887499999994</v>
      </c>
      <c r="N23" s="53">
        <f t="shared" si="12"/>
        <v>646.79999999999995</v>
      </c>
      <c r="O23" s="53">
        <f t="shared" si="13"/>
        <v>19.404</v>
      </c>
      <c r="P23" s="51">
        <f t="shared" si="14"/>
        <v>666.20399999999995</v>
      </c>
      <c r="Q23" s="5"/>
      <c r="R23" s="3">
        <f t="shared" si="15"/>
        <v>213</v>
      </c>
      <c r="S23" s="3">
        <f t="shared" si="16"/>
        <v>360.59999999999997</v>
      </c>
      <c r="T23" s="3">
        <f t="shared" si="17"/>
        <v>480</v>
      </c>
      <c r="U23" s="3">
        <f t="shared" si="18"/>
        <v>599.1</v>
      </c>
      <c r="V23" s="3">
        <f t="shared" si="19"/>
        <v>720</v>
      </c>
      <c r="W23" s="27">
        <f t="shared" si="20"/>
        <v>600</v>
      </c>
    </row>
    <row r="24" spans="1:23" x14ac:dyDescent="0.3">
      <c r="A24" s="47" t="s">
        <v>76</v>
      </c>
      <c r="B24" s="50">
        <f t="shared" si="0"/>
        <v>93.697812499999998</v>
      </c>
      <c r="C24" s="50">
        <f t="shared" si="1"/>
        <v>2.8109343750000022</v>
      </c>
      <c r="D24" s="51">
        <f t="shared" si="2"/>
        <v>96.508746875</v>
      </c>
      <c r="E24" s="50">
        <f t="shared" si="3"/>
        <v>153.23621875000001</v>
      </c>
      <c r="F24" s="50">
        <f t="shared" si="4"/>
        <v>4.5970865625000004</v>
      </c>
      <c r="G24" s="51">
        <f t="shared" si="5"/>
        <v>157.83330531250002</v>
      </c>
      <c r="H24" s="52">
        <f t="shared" si="6"/>
        <v>198.16666666666666</v>
      </c>
      <c r="I24" s="52">
        <f t="shared" si="7"/>
        <v>5.9449999999999994</v>
      </c>
      <c r="J24" s="51">
        <f t="shared" si="8"/>
        <v>204.11166666666665</v>
      </c>
      <c r="K24" s="52">
        <f t="shared" si="9"/>
        <v>268.65890625000003</v>
      </c>
      <c r="L24" s="52">
        <f t="shared" si="10"/>
        <v>8.0597671875000003</v>
      </c>
      <c r="M24" s="51">
        <f t="shared" si="11"/>
        <v>276.7186734375</v>
      </c>
      <c r="N24" s="53">
        <f t="shared" si="12"/>
        <v>331.48499999999996</v>
      </c>
      <c r="O24" s="53">
        <f t="shared" si="13"/>
        <v>9.9445499999999996</v>
      </c>
      <c r="P24" s="51">
        <f t="shared" si="14"/>
        <v>341.42954999999995</v>
      </c>
      <c r="Q24" s="5"/>
      <c r="R24" s="3">
        <f t="shared" si="15"/>
        <v>109.16249999999999</v>
      </c>
      <c r="S24" s="3">
        <f t="shared" si="16"/>
        <v>184.8075</v>
      </c>
      <c r="T24" s="3">
        <f t="shared" si="17"/>
        <v>246</v>
      </c>
      <c r="U24" s="3">
        <f t="shared" si="18"/>
        <v>307.03874999999999</v>
      </c>
      <c r="V24" s="3">
        <f t="shared" si="19"/>
        <v>369</v>
      </c>
      <c r="W24" s="27">
        <f t="shared" si="20"/>
        <v>307.5</v>
      </c>
    </row>
    <row r="25" spans="1:23" x14ac:dyDescent="0.3">
      <c r="A25" s="47" t="s">
        <v>75</v>
      </c>
      <c r="B25" s="50">
        <f t="shared" si="0"/>
        <v>93.697812499999998</v>
      </c>
      <c r="C25" s="50">
        <f t="shared" si="1"/>
        <v>2.8109343750000022</v>
      </c>
      <c r="D25" s="51">
        <f t="shared" si="2"/>
        <v>96.508746875</v>
      </c>
      <c r="E25" s="50">
        <f t="shared" si="3"/>
        <v>153.23621875000001</v>
      </c>
      <c r="F25" s="50">
        <f t="shared" si="4"/>
        <v>4.5970865625000004</v>
      </c>
      <c r="G25" s="51">
        <f t="shared" si="5"/>
        <v>157.83330531250002</v>
      </c>
      <c r="H25" s="52">
        <f t="shared" si="6"/>
        <v>198.16666666666666</v>
      </c>
      <c r="I25" s="52">
        <f t="shared" si="7"/>
        <v>5.9449999999999994</v>
      </c>
      <c r="J25" s="51">
        <f t="shared" si="8"/>
        <v>204.11166666666665</v>
      </c>
      <c r="K25" s="52">
        <f t="shared" si="9"/>
        <v>268.65890625000003</v>
      </c>
      <c r="L25" s="52">
        <f t="shared" si="10"/>
        <v>8.0597671875000003</v>
      </c>
      <c r="M25" s="51">
        <f t="shared" si="11"/>
        <v>276.7186734375</v>
      </c>
      <c r="N25" s="53">
        <f t="shared" si="12"/>
        <v>331.48499999999996</v>
      </c>
      <c r="O25" s="53">
        <f t="shared" si="13"/>
        <v>9.9445499999999996</v>
      </c>
      <c r="P25" s="51">
        <f t="shared" si="14"/>
        <v>341.42954999999995</v>
      </c>
      <c r="Q25" s="5"/>
      <c r="R25" s="3">
        <f t="shared" si="15"/>
        <v>109.16249999999999</v>
      </c>
      <c r="S25" s="3">
        <f t="shared" si="16"/>
        <v>184.8075</v>
      </c>
      <c r="T25" s="3">
        <f t="shared" si="17"/>
        <v>246</v>
      </c>
      <c r="U25" s="3">
        <f t="shared" si="18"/>
        <v>307.03874999999999</v>
      </c>
      <c r="V25" s="3">
        <f t="shared" si="19"/>
        <v>369</v>
      </c>
      <c r="W25" s="27">
        <f t="shared" si="20"/>
        <v>307.5</v>
      </c>
    </row>
    <row r="26" spans="1:23" x14ac:dyDescent="0.3">
      <c r="A26" s="47" t="s">
        <v>56</v>
      </c>
      <c r="B26" s="50">
        <f t="shared" si="0"/>
        <v>102.83906250000001</v>
      </c>
      <c r="C26" s="50">
        <f t="shared" si="1"/>
        <v>3.0851718750000003</v>
      </c>
      <c r="D26" s="51">
        <f t="shared" si="2"/>
        <v>105.92423437500001</v>
      </c>
      <c r="E26" s="50">
        <f t="shared" si="3"/>
        <v>168.18609375</v>
      </c>
      <c r="F26" s="50">
        <f t="shared" si="4"/>
        <v>5.0455828125000002</v>
      </c>
      <c r="G26" s="51">
        <f t="shared" si="5"/>
        <v>173.23167656249998</v>
      </c>
      <c r="H26" s="52">
        <f t="shared" si="6"/>
        <v>217.5</v>
      </c>
      <c r="I26" s="52">
        <f t="shared" si="7"/>
        <v>6.5250000000000004</v>
      </c>
      <c r="J26" s="51">
        <f t="shared" si="8"/>
        <v>224.02500000000001</v>
      </c>
      <c r="K26" s="52">
        <f t="shared" si="9"/>
        <v>294.86953125000002</v>
      </c>
      <c r="L26" s="52">
        <f t="shared" si="10"/>
        <v>8.8460859374999998</v>
      </c>
      <c r="M26" s="51">
        <f t="shared" si="11"/>
        <v>303.71561718750002</v>
      </c>
      <c r="N26" s="53">
        <f t="shared" si="12"/>
        <v>363.82499999999999</v>
      </c>
      <c r="O26" s="53">
        <f t="shared" si="13"/>
        <v>10.914749999999998</v>
      </c>
      <c r="P26" s="51">
        <f t="shared" si="14"/>
        <v>374.73974999999996</v>
      </c>
      <c r="Q26" s="5"/>
      <c r="R26" s="3">
        <f t="shared" si="15"/>
        <v>119.8125</v>
      </c>
      <c r="S26" s="3">
        <f t="shared" si="16"/>
        <v>202.83750000000001</v>
      </c>
      <c r="T26" s="3">
        <f t="shared" si="17"/>
        <v>270</v>
      </c>
      <c r="U26" s="3">
        <f t="shared" si="18"/>
        <v>336.99375000000003</v>
      </c>
      <c r="V26" s="3">
        <f t="shared" si="19"/>
        <v>405</v>
      </c>
      <c r="W26" s="27">
        <f t="shared" si="20"/>
        <v>337.5</v>
      </c>
    </row>
    <row r="27" spans="1:23" x14ac:dyDescent="0.3">
      <c r="A27" s="47" t="s">
        <v>57</v>
      </c>
      <c r="B27" s="50">
        <f t="shared" si="0"/>
        <v>114.265625</v>
      </c>
      <c r="C27" s="50">
        <f t="shared" si="1"/>
        <v>3.4279687500000051</v>
      </c>
      <c r="D27" s="51">
        <f t="shared" si="2"/>
        <v>117.69359375000001</v>
      </c>
      <c r="E27" s="50">
        <f t="shared" si="3"/>
        <v>186.87343749999997</v>
      </c>
      <c r="F27" s="50">
        <f t="shared" si="4"/>
        <v>5.6062031249999986</v>
      </c>
      <c r="G27" s="51">
        <f t="shared" si="5"/>
        <v>192.47964062499997</v>
      </c>
      <c r="H27" s="52">
        <f t="shared" si="6"/>
        <v>241.66666666666666</v>
      </c>
      <c r="I27" s="52">
        <f t="shared" si="7"/>
        <v>7.25</v>
      </c>
      <c r="J27" s="51">
        <f t="shared" si="8"/>
        <v>248.91666666666666</v>
      </c>
      <c r="K27" s="52">
        <f t="shared" si="9"/>
        <v>327.63281249999994</v>
      </c>
      <c r="L27" s="52">
        <f t="shared" si="10"/>
        <v>9.8289843749999992</v>
      </c>
      <c r="M27" s="51">
        <f t="shared" si="11"/>
        <v>337.46179687499995</v>
      </c>
      <c r="N27" s="53">
        <f t="shared" si="12"/>
        <v>404.24999999999994</v>
      </c>
      <c r="O27" s="53">
        <f t="shared" si="13"/>
        <v>12.127499999999998</v>
      </c>
      <c r="P27" s="51">
        <f t="shared" si="14"/>
        <v>416.37749999999994</v>
      </c>
      <c r="Q27" s="5"/>
      <c r="R27" s="3">
        <f t="shared" si="15"/>
        <v>133.125</v>
      </c>
      <c r="S27" s="3">
        <f t="shared" si="16"/>
        <v>225.375</v>
      </c>
      <c r="T27" s="3">
        <f t="shared" si="17"/>
        <v>300</v>
      </c>
      <c r="U27" s="3">
        <f t="shared" si="18"/>
        <v>374.4375</v>
      </c>
      <c r="V27" s="3">
        <f t="shared" si="19"/>
        <v>450</v>
      </c>
      <c r="W27" s="27">
        <f t="shared" si="20"/>
        <v>375</v>
      </c>
    </row>
    <row r="28" spans="1:23" x14ac:dyDescent="0.3">
      <c r="A28" s="47" t="s">
        <v>58</v>
      </c>
      <c r="B28" s="50">
        <f t="shared" si="0"/>
        <v>182.82500000000002</v>
      </c>
      <c r="C28" s="50">
        <f t="shared" si="1"/>
        <v>5.4847499999999911</v>
      </c>
      <c r="D28" s="51">
        <f t="shared" si="2"/>
        <v>188.30975000000001</v>
      </c>
      <c r="E28" s="50">
        <f t="shared" si="3"/>
        <v>298.99749999999995</v>
      </c>
      <c r="F28" s="50">
        <f t="shared" si="4"/>
        <v>8.9699249999999981</v>
      </c>
      <c r="G28" s="51">
        <f t="shared" si="5"/>
        <v>307.96742499999993</v>
      </c>
      <c r="H28" s="52">
        <f t="shared" si="6"/>
        <v>386.66666666666663</v>
      </c>
      <c r="I28" s="52">
        <f t="shared" si="7"/>
        <v>11.6</v>
      </c>
      <c r="J28" s="51">
        <f t="shared" si="8"/>
        <v>398.26666666666665</v>
      </c>
      <c r="K28" s="52">
        <f t="shared" si="9"/>
        <v>524.21249999999998</v>
      </c>
      <c r="L28" s="52">
        <f t="shared" si="10"/>
        <v>15.726374999999999</v>
      </c>
      <c r="M28" s="51">
        <f t="shared" si="11"/>
        <v>539.93887499999994</v>
      </c>
      <c r="N28" s="53">
        <f t="shared" si="12"/>
        <v>646.79999999999995</v>
      </c>
      <c r="O28" s="53">
        <f t="shared" si="13"/>
        <v>19.404</v>
      </c>
      <c r="P28" s="51">
        <f t="shared" si="14"/>
        <v>666.20399999999995</v>
      </c>
      <c r="Q28" s="5"/>
      <c r="R28" s="3">
        <f t="shared" si="15"/>
        <v>213</v>
      </c>
      <c r="S28" s="3">
        <f t="shared" si="16"/>
        <v>360.59999999999997</v>
      </c>
      <c r="T28" s="3">
        <f t="shared" si="17"/>
        <v>480</v>
      </c>
      <c r="U28" s="3">
        <f t="shared" si="18"/>
        <v>599.1</v>
      </c>
      <c r="V28" s="3">
        <f t="shared" si="19"/>
        <v>720</v>
      </c>
      <c r="W28" s="27">
        <f t="shared" si="20"/>
        <v>600</v>
      </c>
    </row>
    <row r="29" spans="1:23" ht="15.75" customHeight="1" x14ac:dyDescent="0.3">
      <c r="A29" s="11"/>
      <c r="B29" s="12"/>
      <c r="C29" s="12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 t="s">
        <v>5</v>
      </c>
      <c r="Q29" s="5" t="s">
        <v>5</v>
      </c>
      <c r="R29" s="3" t="s">
        <v>5</v>
      </c>
      <c r="S29" s="3" t="s">
        <v>5</v>
      </c>
      <c r="T29" s="3" t="s">
        <v>5</v>
      </c>
      <c r="U29" s="3" t="s">
        <v>5</v>
      </c>
      <c r="V29" s="3" t="s">
        <v>5</v>
      </c>
      <c r="W29" s="19" t="s">
        <v>5</v>
      </c>
    </row>
    <row r="30" spans="1:23" x14ac:dyDescent="0.3">
      <c r="A30" s="13" t="s">
        <v>21</v>
      </c>
      <c r="B30" s="14"/>
      <c r="C30" s="14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0" t="s">
        <v>5</v>
      </c>
      <c r="Q30" s="5"/>
      <c r="R30" s="3" t="s">
        <v>5</v>
      </c>
      <c r="S30" s="3" t="s">
        <v>5</v>
      </c>
      <c r="T30" s="3" t="s">
        <v>5</v>
      </c>
      <c r="U30" s="3" t="s">
        <v>5</v>
      </c>
      <c r="V30" s="3" t="s">
        <v>5</v>
      </c>
      <c r="W30" s="8"/>
    </row>
    <row r="31" spans="1:23" x14ac:dyDescent="0.3">
      <c r="A31" s="47" t="s">
        <v>61</v>
      </c>
      <c r="B31" s="50">
        <f>VALUE(D31*100/$K$3)</f>
        <v>137.72816666666665</v>
      </c>
      <c r="C31" s="50">
        <f>VALUE(D31*$K$2/$K$3)</f>
        <v>4.1318449999999993</v>
      </c>
      <c r="D31" s="51">
        <f>(R31+R31*$K$2/100)*$D$3/6</f>
        <v>141.86001166666665</v>
      </c>
      <c r="E31" s="54">
        <f>VALUE(G31*100/$K$3)</f>
        <v>225.24478333333334</v>
      </c>
      <c r="F31" s="54">
        <f>VALUE(G31*$K$2/$K$3)</f>
        <v>6.7573435000000002</v>
      </c>
      <c r="G31" s="51">
        <f>(S31+S31*$K$2/100)*$G$3/12</f>
        <v>232.00212683333334</v>
      </c>
      <c r="H31" s="50">
        <f>VALUE(J31*100/$K$3)</f>
        <v>291.28888888888895</v>
      </c>
      <c r="I31" s="50">
        <f>VALUE(J31*$K$2/$K$3)</f>
        <v>8.738666666666667</v>
      </c>
      <c r="J31" s="51">
        <f>(T31+T31*$K$2/100)*$I$3/18</f>
        <v>300.02755555555558</v>
      </c>
      <c r="K31" s="53">
        <f>VALUE(M31*100/$K$3)</f>
        <v>394.90674999999999</v>
      </c>
      <c r="L31" s="53">
        <f>VALUE(M31*$K$2/$K$3)</f>
        <v>11.847202500000002</v>
      </c>
      <c r="M31" s="55">
        <f>(U31+U31*$K$2/100)*$M$3/24</f>
        <v>406.75395250000003</v>
      </c>
      <c r="N31" s="53">
        <f>VALUE(P31*100/$K$3)</f>
        <v>487.25599999999997</v>
      </c>
      <c r="O31" s="53">
        <f>VALUE(P31*$K$2/$K$3)</f>
        <v>14.61768</v>
      </c>
      <c r="P31" s="51">
        <f>(V31+V31*$K$2/100)*$P$3/30</f>
        <v>501.87367999999998</v>
      </c>
      <c r="Q31" s="5"/>
      <c r="R31" s="3">
        <f>W31*$S$1</f>
        <v>160.45999999999998</v>
      </c>
      <c r="S31" s="3">
        <f>W31*$S$2</f>
        <v>271.65199999999999</v>
      </c>
      <c r="T31" s="3">
        <f>W31*$U$1</f>
        <v>361.6</v>
      </c>
      <c r="U31" s="3">
        <f>W31*$U$2</f>
        <v>451.322</v>
      </c>
      <c r="V31" s="3">
        <f>W31*$W$1</f>
        <v>542.4</v>
      </c>
      <c r="W31" s="27">
        <v>452</v>
      </c>
    </row>
    <row r="32" spans="1:23" ht="14.25" customHeight="1" x14ac:dyDescent="0.3">
      <c r="A32" s="47" t="s">
        <v>63</v>
      </c>
      <c r="B32" s="50">
        <f t="shared" ref="B32:B53" si="21">VALUE(D32*100/$K$3)</f>
        <v>137.72816666666665</v>
      </c>
      <c r="C32" s="50">
        <f t="shared" ref="C32:C53" si="22">VALUE(D32*$K$2/$K$3)</f>
        <v>4.1318449999999993</v>
      </c>
      <c r="D32" s="51">
        <f t="shared" ref="D32:D53" si="23">(R32+R32*$K$2/100)*$D$3/6</f>
        <v>141.86001166666665</v>
      </c>
      <c r="E32" s="54">
        <f t="shared" ref="E32:E53" si="24">VALUE(G32*100/$K$3)</f>
        <v>225.24478333333334</v>
      </c>
      <c r="F32" s="54">
        <f t="shared" ref="F32:F53" si="25">VALUE(G32*$K$2/$K$3)</f>
        <v>6.7573435000000002</v>
      </c>
      <c r="G32" s="51">
        <f t="shared" ref="G32:G53" si="26">(S32+S32*$K$2/100)*$G$3/12</f>
        <v>232.00212683333334</v>
      </c>
      <c r="H32" s="50">
        <f t="shared" ref="H32:H53" si="27">VALUE(J32*100/$K$3)</f>
        <v>291.28888888888895</v>
      </c>
      <c r="I32" s="50">
        <f t="shared" ref="I32:I53" si="28">VALUE(J32*$K$2/$K$3)</f>
        <v>8.738666666666667</v>
      </c>
      <c r="J32" s="51">
        <f t="shared" ref="J32:J53" si="29">(T32+T32*$K$2/100)*$I$3/18</f>
        <v>300.02755555555558</v>
      </c>
      <c r="K32" s="53">
        <f t="shared" ref="K32:K53" si="30">VALUE(M32*100/$K$3)</f>
        <v>394.90674999999999</v>
      </c>
      <c r="L32" s="53">
        <f t="shared" ref="L32:L53" si="31">VALUE(M32*$K$2/$K$3)</f>
        <v>11.847202500000002</v>
      </c>
      <c r="M32" s="55">
        <f t="shared" ref="M32:M53" si="32">(U32+U32*$K$2/100)*$M$3/24</f>
        <v>406.75395250000003</v>
      </c>
      <c r="N32" s="53">
        <f t="shared" ref="N32:N53" si="33">VALUE(P32*100/$K$3)</f>
        <v>487.25599999999997</v>
      </c>
      <c r="O32" s="53">
        <f t="shared" ref="O32:O53" si="34">VALUE(P32*$K$2/$K$3)</f>
        <v>14.61768</v>
      </c>
      <c r="P32" s="51">
        <f t="shared" ref="P32:P53" si="35">(V32+V32*$K$2/100)*$P$3/30</f>
        <v>501.87367999999998</v>
      </c>
      <c r="Q32" s="5"/>
      <c r="R32" s="3">
        <f t="shared" ref="R32:R53" si="36">W32*$S$1</f>
        <v>160.45999999999998</v>
      </c>
      <c r="S32" s="3">
        <f t="shared" ref="S32:S53" si="37">W32*$S$2</f>
        <v>271.65199999999999</v>
      </c>
      <c r="T32" s="3">
        <f t="shared" ref="T32:T53" si="38">W32*$U$1</f>
        <v>361.6</v>
      </c>
      <c r="U32" s="3">
        <f t="shared" ref="U32:U53" si="39">W32*$U$2</f>
        <v>451.322</v>
      </c>
      <c r="V32" s="3">
        <f t="shared" ref="V32:V53" si="40">W32*$W$1</f>
        <v>542.4</v>
      </c>
      <c r="W32" s="27">
        <f>'Base Premium'!G32</f>
        <v>452</v>
      </c>
    </row>
    <row r="33" spans="1:23" x14ac:dyDescent="0.3">
      <c r="A33" s="47" t="s">
        <v>62</v>
      </c>
      <c r="B33" s="50">
        <f t="shared" si="21"/>
        <v>146.26</v>
      </c>
      <c r="C33" s="50">
        <f t="shared" si="22"/>
        <v>4.3878000000000004</v>
      </c>
      <c r="D33" s="51">
        <f t="shared" si="23"/>
        <v>150.64779999999999</v>
      </c>
      <c r="E33" s="54">
        <f t="shared" si="24"/>
        <v>239.19800000000004</v>
      </c>
      <c r="F33" s="54">
        <f t="shared" si="25"/>
        <v>7.1759400000000007</v>
      </c>
      <c r="G33" s="51">
        <f t="shared" si="26"/>
        <v>246.37394000000003</v>
      </c>
      <c r="H33" s="50">
        <f t="shared" si="27"/>
        <v>309.33333333333337</v>
      </c>
      <c r="I33" s="50">
        <f t="shared" si="28"/>
        <v>9.2800000000000011</v>
      </c>
      <c r="J33" s="51">
        <f t="shared" si="29"/>
        <v>318.61333333333334</v>
      </c>
      <c r="K33" s="53">
        <f t="shared" si="30"/>
        <v>419.37</v>
      </c>
      <c r="L33" s="53">
        <f t="shared" si="31"/>
        <v>12.581099999999999</v>
      </c>
      <c r="M33" s="55">
        <f t="shared" si="32"/>
        <v>431.9511</v>
      </c>
      <c r="N33" s="53">
        <f t="shared" si="33"/>
        <v>517.43999999999994</v>
      </c>
      <c r="O33" s="53">
        <f t="shared" si="34"/>
        <v>15.523199999999997</v>
      </c>
      <c r="P33" s="51">
        <f t="shared" si="35"/>
        <v>532.96319999999992</v>
      </c>
      <c r="Q33" s="5"/>
      <c r="R33" s="3">
        <f t="shared" si="36"/>
        <v>170.39999999999998</v>
      </c>
      <c r="S33" s="3">
        <f t="shared" si="37"/>
        <v>288.48</v>
      </c>
      <c r="T33" s="3">
        <f t="shared" si="38"/>
        <v>384</v>
      </c>
      <c r="U33" s="3">
        <f t="shared" si="39"/>
        <v>479.28000000000003</v>
      </c>
      <c r="V33" s="3">
        <f t="shared" si="40"/>
        <v>576</v>
      </c>
      <c r="W33" s="27">
        <v>480</v>
      </c>
    </row>
    <row r="34" spans="1:23" ht="15" customHeight="1" x14ac:dyDescent="0.3">
      <c r="A34" s="47" t="s">
        <v>64</v>
      </c>
      <c r="B34" s="50">
        <f t="shared" si="21"/>
        <v>146.26</v>
      </c>
      <c r="C34" s="50">
        <f t="shared" si="22"/>
        <v>4.3878000000000004</v>
      </c>
      <c r="D34" s="51">
        <f t="shared" si="23"/>
        <v>150.64779999999999</v>
      </c>
      <c r="E34" s="54">
        <f t="shared" si="24"/>
        <v>239.19800000000004</v>
      </c>
      <c r="F34" s="54">
        <f t="shared" si="25"/>
        <v>7.1759400000000007</v>
      </c>
      <c r="G34" s="51">
        <f t="shared" si="26"/>
        <v>246.37394000000003</v>
      </c>
      <c r="H34" s="50">
        <f t="shared" si="27"/>
        <v>309.33333333333337</v>
      </c>
      <c r="I34" s="50">
        <f t="shared" si="28"/>
        <v>9.2800000000000011</v>
      </c>
      <c r="J34" s="51">
        <f t="shared" si="29"/>
        <v>318.61333333333334</v>
      </c>
      <c r="K34" s="53">
        <f t="shared" si="30"/>
        <v>419.37</v>
      </c>
      <c r="L34" s="53">
        <f t="shared" si="31"/>
        <v>12.581099999999999</v>
      </c>
      <c r="M34" s="55">
        <f t="shared" si="32"/>
        <v>431.9511</v>
      </c>
      <c r="N34" s="53">
        <f t="shared" si="33"/>
        <v>517.43999999999994</v>
      </c>
      <c r="O34" s="53">
        <f t="shared" si="34"/>
        <v>15.523199999999997</v>
      </c>
      <c r="P34" s="51">
        <f t="shared" si="35"/>
        <v>532.96319999999992</v>
      </c>
      <c r="Q34" s="5"/>
      <c r="R34" s="3">
        <f t="shared" si="36"/>
        <v>170.39999999999998</v>
      </c>
      <c r="S34" s="3">
        <f t="shared" si="37"/>
        <v>288.48</v>
      </c>
      <c r="T34" s="3">
        <f t="shared" si="38"/>
        <v>384</v>
      </c>
      <c r="U34" s="3">
        <f t="shared" si="39"/>
        <v>479.28000000000003</v>
      </c>
      <c r="V34" s="3">
        <f t="shared" si="40"/>
        <v>576</v>
      </c>
      <c r="W34" s="27">
        <f>'Base Premium'!G34</f>
        <v>480</v>
      </c>
    </row>
    <row r="35" spans="1:23" x14ac:dyDescent="0.3">
      <c r="A35" s="47" t="s">
        <v>65</v>
      </c>
      <c r="B35" s="50">
        <f t="shared" si="21"/>
        <v>231.57833333333338</v>
      </c>
      <c r="C35" s="50">
        <f t="shared" si="22"/>
        <v>6.947350000000001</v>
      </c>
      <c r="D35" s="51">
        <f t="shared" si="23"/>
        <v>238.52568333333338</v>
      </c>
      <c r="E35" s="54">
        <f t="shared" si="24"/>
        <v>378.73016666666666</v>
      </c>
      <c r="F35" s="54">
        <f t="shared" si="25"/>
        <v>11.361904999999998</v>
      </c>
      <c r="G35" s="51">
        <f t="shared" si="26"/>
        <v>390.09207166666664</v>
      </c>
      <c r="H35" s="50">
        <f t="shared" si="27"/>
        <v>489.77777777777777</v>
      </c>
      <c r="I35" s="50">
        <f t="shared" si="28"/>
        <v>14.693333333333333</v>
      </c>
      <c r="J35" s="51">
        <f t="shared" si="29"/>
        <v>504.4711111111111</v>
      </c>
      <c r="K35" s="53">
        <f t="shared" si="30"/>
        <v>664.00250000000005</v>
      </c>
      <c r="L35" s="53">
        <f t="shared" si="31"/>
        <v>19.920075000000001</v>
      </c>
      <c r="M35" s="55">
        <f t="shared" si="32"/>
        <v>683.92257500000005</v>
      </c>
      <c r="N35" s="53">
        <f t="shared" si="33"/>
        <v>819.28</v>
      </c>
      <c r="O35" s="53">
        <f t="shared" si="34"/>
        <v>24.578399999999998</v>
      </c>
      <c r="P35" s="51">
        <f t="shared" si="35"/>
        <v>843.85839999999996</v>
      </c>
      <c r="Q35" s="5"/>
      <c r="R35" s="3">
        <f t="shared" si="36"/>
        <v>269.8</v>
      </c>
      <c r="S35" s="3">
        <f t="shared" si="37"/>
        <v>456.76</v>
      </c>
      <c r="T35" s="3">
        <f t="shared" si="38"/>
        <v>608</v>
      </c>
      <c r="U35" s="3">
        <f t="shared" si="39"/>
        <v>758.86</v>
      </c>
      <c r="V35" s="3">
        <f t="shared" si="40"/>
        <v>912</v>
      </c>
      <c r="W35" s="27">
        <v>760</v>
      </c>
    </row>
    <row r="36" spans="1:23" ht="14.25" customHeight="1" x14ac:dyDescent="0.3">
      <c r="A36" s="47" t="s">
        <v>66</v>
      </c>
      <c r="B36" s="50">
        <f t="shared" si="21"/>
        <v>231.57833333333338</v>
      </c>
      <c r="C36" s="50">
        <f t="shared" si="22"/>
        <v>6.947350000000001</v>
      </c>
      <c r="D36" s="51">
        <f t="shared" si="23"/>
        <v>238.52568333333338</v>
      </c>
      <c r="E36" s="54">
        <f t="shared" si="24"/>
        <v>378.73016666666666</v>
      </c>
      <c r="F36" s="54">
        <f t="shared" si="25"/>
        <v>11.361904999999998</v>
      </c>
      <c r="G36" s="51">
        <f t="shared" si="26"/>
        <v>390.09207166666664</v>
      </c>
      <c r="H36" s="50">
        <f t="shared" si="27"/>
        <v>489.77777777777777</v>
      </c>
      <c r="I36" s="50">
        <f t="shared" si="28"/>
        <v>14.693333333333333</v>
      </c>
      <c r="J36" s="51">
        <f t="shared" si="29"/>
        <v>504.4711111111111</v>
      </c>
      <c r="K36" s="53">
        <f t="shared" si="30"/>
        <v>664.00250000000005</v>
      </c>
      <c r="L36" s="53">
        <f t="shared" si="31"/>
        <v>19.920075000000001</v>
      </c>
      <c r="M36" s="55">
        <f t="shared" si="32"/>
        <v>683.92257500000005</v>
      </c>
      <c r="N36" s="53">
        <f t="shared" si="33"/>
        <v>819.28</v>
      </c>
      <c r="O36" s="53">
        <f t="shared" si="34"/>
        <v>24.578399999999998</v>
      </c>
      <c r="P36" s="51">
        <f t="shared" si="35"/>
        <v>843.85839999999996</v>
      </c>
      <c r="Q36" s="5"/>
      <c r="R36" s="3">
        <f t="shared" si="36"/>
        <v>269.8</v>
      </c>
      <c r="S36" s="3">
        <f t="shared" si="37"/>
        <v>456.76</v>
      </c>
      <c r="T36" s="3">
        <f t="shared" si="38"/>
        <v>608</v>
      </c>
      <c r="U36" s="3">
        <f t="shared" si="39"/>
        <v>758.86</v>
      </c>
      <c r="V36" s="3">
        <f t="shared" si="40"/>
        <v>912</v>
      </c>
      <c r="W36" s="27">
        <f>'Base Premium'!G36</f>
        <v>760</v>
      </c>
    </row>
    <row r="37" spans="1:23" x14ac:dyDescent="0.3">
      <c r="A37" s="47" t="s">
        <v>68</v>
      </c>
      <c r="B37" s="50">
        <f t="shared" si="21"/>
        <v>231.57833333333338</v>
      </c>
      <c r="C37" s="50">
        <f t="shared" si="22"/>
        <v>6.947350000000001</v>
      </c>
      <c r="D37" s="51">
        <f t="shared" si="23"/>
        <v>238.52568333333338</v>
      </c>
      <c r="E37" s="54">
        <f t="shared" si="24"/>
        <v>378.73016666666666</v>
      </c>
      <c r="F37" s="54">
        <f t="shared" si="25"/>
        <v>11.361904999999998</v>
      </c>
      <c r="G37" s="51">
        <f t="shared" si="26"/>
        <v>390.09207166666664</v>
      </c>
      <c r="H37" s="50">
        <f t="shared" si="27"/>
        <v>489.77777777777777</v>
      </c>
      <c r="I37" s="50">
        <f t="shared" si="28"/>
        <v>14.693333333333333</v>
      </c>
      <c r="J37" s="51">
        <f t="shared" si="29"/>
        <v>504.4711111111111</v>
      </c>
      <c r="K37" s="53">
        <f t="shared" si="30"/>
        <v>664.00250000000005</v>
      </c>
      <c r="L37" s="53">
        <f t="shared" si="31"/>
        <v>19.920075000000001</v>
      </c>
      <c r="M37" s="55">
        <f t="shared" si="32"/>
        <v>683.92257500000005</v>
      </c>
      <c r="N37" s="53">
        <f t="shared" si="33"/>
        <v>819.28</v>
      </c>
      <c r="O37" s="53">
        <f t="shared" si="34"/>
        <v>24.578399999999998</v>
      </c>
      <c r="P37" s="51">
        <f t="shared" si="35"/>
        <v>843.85839999999996</v>
      </c>
      <c r="Q37" s="5"/>
      <c r="R37" s="3">
        <f t="shared" si="36"/>
        <v>269.8</v>
      </c>
      <c r="S37" s="3">
        <f t="shared" si="37"/>
        <v>456.76</v>
      </c>
      <c r="T37" s="3">
        <f t="shared" si="38"/>
        <v>608</v>
      </c>
      <c r="U37" s="3">
        <f t="shared" si="39"/>
        <v>758.86</v>
      </c>
      <c r="V37" s="3">
        <f t="shared" si="40"/>
        <v>912</v>
      </c>
      <c r="W37" s="27">
        <v>760</v>
      </c>
    </row>
    <row r="38" spans="1:23" ht="14.25" customHeight="1" x14ac:dyDescent="0.3">
      <c r="A38" s="47" t="s">
        <v>67</v>
      </c>
      <c r="B38" s="50">
        <f t="shared" si="21"/>
        <v>304.70833333333331</v>
      </c>
      <c r="C38" s="50">
        <f t="shared" si="22"/>
        <v>9.1412499999999994</v>
      </c>
      <c r="D38" s="51">
        <f t="shared" si="23"/>
        <v>313.84958333333333</v>
      </c>
      <c r="E38" s="54">
        <f t="shared" si="24"/>
        <v>498.32916666666654</v>
      </c>
      <c r="F38" s="54">
        <f t="shared" si="25"/>
        <v>14.949874999999995</v>
      </c>
      <c r="G38" s="51">
        <f t="shared" si="26"/>
        <v>513.27904166666656</v>
      </c>
      <c r="H38" s="50">
        <f t="shared" si="27"/>
        <v>644.44444444444446</v>
      </c>
      <c r="I38" s="50">
        <f t="shared" si="28"/>
        <v>19.333333333333336</v>
      </c>
      <c r="J38" s="51">
        <f t="shared" si="29"/>
        <v>663.77777777777783</v>
      </c>
      <c r="K38" s="53">
        <f t="shared" si="30"/>
        <v>873.6875</v>
      </c>
      <c r="L38" s="53">
        <f t="shared" si="31"/>
        <v>26.210625</v>
      </c>
      <c r="M38" s="55">
        <f t="shared" si="32"/>
        <v>899.89812500000005</v>
      </c>
      <c r="N38" s="53">
        <f t="shared" si="33"/>
        <v>1077.9999999999998</v>
      </c>
      <c r="O38" s="53">
        <f t="shared" si="34"/>
        <v>32.339999999999996</v>
      </c>
      <c r="P38" s="51">
        <f t="shared" si="35"/>
        <v>1110.3399999999999</v>
      </c>
      <c r="Q38" s="5"/>
      <c r="R38" s="3">
        <f t="shared" si="36"/>
        <v>355</v>
      </c>
      <c r="S38" s="3">
        <f t="shared" si="37"/>
        <v>601</v>
      </c>
      <c r="T38" s="3">
        <f t="shared" si="38"/>
        <v>800</v>
      </c>
      <c r="U38" s="3">
        <f t="shared" si="39"/>
        <v>998.5</v>
      </c>
      <c r="V38" s="3">
        <f t="shared" si="40"/>
        <v>1200</v>
      </c>
      <c r="W38" s="27">
        <v>1000</v>
      </c>
    </row>
    <row r="39" spans="1:23" x14ac:dyDescent="0.3">
      <c r="A39" s="47" t="s">
        <v>69</v>
      </c>
      <c r="B39" s="50">
        <f t="shared" si="21"/>
        <v>304.70833333333331</v>
      </c>
      <c r="C39" s="50">
        <f t="shared" si="22"/>
        <v>9.1412499999999994</v>
      </c>
      <c r="D39" s="51">
        <f t="shared" si="23"/>
        <v>313.84958333333333</v>
      </c>
      <c r="E39" s="54">
        <f t="shared" si="24"/>
        <v>498.32916666666654</v>
      </c>
      <c r="F39" s="54">
        <f t="shared" si="25"/>
        <v>14.949874999999995</v>
      </c>
      <c r="G39" s="51">
        <f t="shared" si="26"/>
        <v>513.27904166666656</v>
      </c>
      <c r="H39" s="50">
        <f t="shared" si="27"/>
        <v>644.44444444444446</v>
      </c>
      <c r="I39" s="50">
        <f t="shared" si="28"/>
        <v>19.333333333333336</v>
      </c>
      <c r="J39" s="51">
        <f t="shared" si="29"/>
        <v>663.77777777777783</v>
      </c>
      <c r="K39" s="53">
        <f t="shared" si="30"/>
        <v>873.6875</v>
      </c>
      <c r="L39" s="53">
        <f t="shared" si="31"/>
        <v>26.210625</v>
      </c>
      <c r="M39" s="55">
        <f t="shared" si="32"/>
        <v>899.89812500000005</v>
      </c>
      <c r="N39" s="53">
        <f t="shared" si="33"/>
        <v>1077.9999999999998</v>
      </c>
      <c r="O39" s="53">
        <f t="shared" si="34"/>
        <v>32.339999999999996</v>
      </c>
      <c r="P39" s="51">
        <f t="shared" si="35"/>
        <v>1110.3399999999999</v>
      </c>
      <c r="Q39" s="5"/>
      <c r="R39" s="3">
        <f t="shared" si="36"/>
        <v>355</v>
      </c>
      <c r="S39" s="3">
        <f t="shared" si="37"/>
        <v>601</v>
      </c>
      <c r="T39" s="3">
        <f t="shared" si="38"/>
        <v>800</v>
      </c>
      <c r="U39" s="3">
        <f t="shared" si="39"/>
        <v>998.5</v>
      </c>
      <c r="V39" s="3">
        <f t="shared" si="40"/>
        <v>1200</v>
      </c>
      <c r="W39" s="27">
        <v>1000</v>
      </c>
    </row>
    <row r="40" spans="1:23" ht="15.75" customHeight="1" x14ac:dyDescent="0.3">
      <c r="A40" s="47" t="s">
        <v>70</v>
      </c>
      <c r="B40" s="50">
        <f t="shared" si="21"/>
        <v>167.58958333333334</v>
      </c>
      <c r="C40" s="50">
        <f t="shared" si="22"/>
        <v>5.0276875000000008</v>
      </c>
      <c r="D40" s="51">
        <f t="shared" si="23"/>
        <v>172.61727083333335</v>
      </c>
      <c r="E40" s="54">
        <f t="shared" si="24"/>
        <v>274.08104166666664</v>
      </c>
      <c r="F40" s="54">
        <f t="shared" si="25"/>
        <v>8.2224312499999996</v>
      </c>
      <c r="G40" s="51">
        <f t="shared" si="26"/>
        <v>282.30347291666664</v>
      </c>
      <c r="H40" s="50">
        <f t="shared" si="27"/>
        <v>354.44444444444446</v>
      </c>
      <c r="I40" s="50">
        <f t="shared" si="28"/>
        <v>10.633333333333333</v>
      </c>
      <c r="J40" s="51">
        <f t="shared" si="29"/>
        <v>365.07777777777778</v>
      </c>
      <c r="K40" s="53">
        <f t="shared" si="30"/>
        <v>480.52812499999999</v>
      </c>
      <c r="L40" s="53">
        <f t="shared" si="31"/>
        <v>14.415843750000001</v>
      </c>
      <c r="M40" s="55">
        <f t="shared" si="32"/>
        <v>494.94396875000001</v>
      </c>
      <c r="N40" s="53">
        <f t="shared" si="33"/>
        <v>592.89999999999986</v>
      </c>
      <c r="O40" s="53">
        <f t="shared" si="34"/>
        <v>17.786999999999995</v>
      </c>
      <c r="P40" s="51">
        <f t="shared" si="35"/>
        <v>610.6869999999999</v>
      </c>
      <c r="Q40" s="5"/>
      <c r="R40" s="3">
        <f t="shared" si="36"/>
        <v>195.25</v>
      </c>
      <c r="S40" s="3">
        <f t="shared" si="37"/>
        <v>330.55</v>
      </c>
      <c r="T40" s="3">
        <f t="shared" si="38"/>
        <v>440</v>
      </c>
      <c r="U40" s="3">
        <f t="shared" si="39"/>
        <v>549.17500000000007</v>
      </c>
      <c r="V40" s="3">
        <f t="shared" si="40"/>
        <v>660</v>
      </c>
      <c r="W40" s="27">
        <v>550</v>
      </c>
    </row>
    <row r="41" spans="1:23" x14ac:dyDescent="0.3">
      <c r="A41" s="47" t="s">
        <v>71</v>
      </c>
      <c r="B41" s="50">
        <f t="shared" si="21"/>
        <v>167.58958333333334</v>
      </c>
      <c r="C41" s="50">
        <f t="shared" si="22"/>
        <v>5.0276875000000008</v>
      </c>
      <c r="D41" s="51">
        <f t="shared" si="23"/>
        <v>172.61727083333335</v>
      </c>
      <c r="E41" s="54">
        <f t="shared" si="24"/>
        <v>274.08104166666664</v>
      </c>
      <c r="F41" s="54">
        <f t="shared" si="25"/>
        <v>8.2224312499999996</v>
      </c>
      <c r="G41" s="51">
        <f t="shared" si="26"/>
        <v>282.30347291666664</v>
      </c>
      <c r="H41" s="50">
        <f t="shared" si="27"/>
        <v>354.44444444444446</v>
      </c>
      <c r="I41" s="50">
        <f t="shared" si="28"/>
        <v>10.633333333333333</v>
      </c>
      <c r="J41" s="51">
        <f t="shared" si="29"/>
        <v>365.07777777777778</v>
      </c>
      <c r="K41" s="53">
        <f t="shared" si="30"/>
        <v>480.52812499999999</v>
      </c>
      <c r="L41" s="53">
        <f t="shared" si="31"/>
        <v>14.415843750000001</v>
      </c>
      <c r="M41" s="55">
        <f t="shared" si="32"/>
        <v>494.94396875000001</v>
      </c>
      <c r="N41" s="53">
        <f t="shared" si="33"/>
        <v>592.89999999999986</v>
      </c>
      <c r="O41" s="53">
        <f t="shared" si="34"/>
        <v>17.786999999999995</v>
      </c>
      <c r="P41" s="51">
        <f t="shared" si="35"/>
        <v>610.6869999999999</v>
      </c>
      <c r="Q41" s="5"/>
      <c r="R41" s="3">
        <f t="shared" si="36"/>
        <v>195.25</v>
      </c>
      <c r="S41" s="3">
        <f t="shared" si="37"/>
        <v>330.55</v>
      </c>
      <c r="T41" s="3">
        <f t="shared" si="38"/>
        <v>440</v>
      </c>
      <c r="U41" s="3">
        <f t="shared" si="39"/>
        <v>549.17500000000007</v>
      </c>
      <c r="V41" s="3">
        <f t="shared" si="40"/>
        <v>660</v>
      </c>
      <c r="W41" s="27">
        <f>'Base Premium'!G41</f>
        <v>550</v>
      </c>
    </row>
    <row r="42" spans="1:23" x14ac:dyDescent="0.3">
      <c r="A42" s="47" t="s">
        <v>72</v>
      </c>
      <c r="B42" s="50">
        <f t="shared" si="21"/>
        <v>167.58958333333334</v>
      </c>
      <c r="C42" s="50">
        <f t="shared" si="22"/>
        <v>5.0276875000000008</v>
      </c>
      <c r="D42" s="51">
        <f t="shared" si="23"/>
        <v>172.61727083333335</v>
      </c>
      <c r="E42" s="54">
        <f t="shared" si="24"/>
        <v>274.08104166666664</v>
      </c>
      <c r="F42" s="54">
        <f t="shared" si="25"/>
        <v>8.2224312499999996</v>
      </c>
      <c r="G42" s="51">
        <f t="shared" si="26"/>
        <v>282.30347291666664</v>
      </c>
      <c r="H42" s="50">
        <f t="shared" si="27"/>
        <v>354.44444444444446</v>
      </c>
      <c r="I42" s="50">
        <f t="shared" si="28"/>
        <v>10.633333333333333</v>
      </c>
      <c r="J42" s="51">
        <f t="shared" si="29"/>
        <v>365.07777777777778</v>
      </c>
      <c r="K42" s="53">
        <f t="shared" si="30"/>
        <v>480.52812499999999</v>
      </c>
      <c r="L42" s="53">
        <f t="shared" si="31"/>
        <v>14.415843750000001</v>
      </c>
      <c r="M42" s="55">
        <f t="shared" si="32"/>
        <v>494.94396875000001</v>
      </c>
      <c r="N42" s="53">
        <f t="shared" si="33"/>
        <v>592.89999999999986</v>
      </c>
      <c r="O42" s="53">
        <f t="shared" si="34"/>
        <v>17.786999999999995</v>
      </c>
      <c r="P42" s="51">
        <f t="shared" si="35"/>
        <v>610.6869999999999</v>
      </c>
      <c r="Q42" s="5"/>
      <c r="R42" s="3">
        <f t="shared" si="36"/>
        <v>195.25</v>
      </c>
      <c r="S42" s="3">
        <f t="shared" si="37"/>
        <v>330.55</v>
      </c>
      <c r="T42" s="3">
        <f t="shared" si="38"/>
        <v>440</v>
      </c>
      <c r="U42" s="3">
        <f t="shared" si="39"/>
        <v>549.17500000000007</v>
      </c>
      <c r="V42" s="3">
        <f t="shared" si="40"/>
        <v>660</v>
      </c>
      <c r="W42" s="27">
        <v>550</v>
      </c>
    </row>
    <row r="43" spans="1:23" x14ac:dyDescent="0.3">
      <c r="A43" s="47" t="s">
        <v>73</v>
      </c>
      <c r="B43" s="50">
        <f t="shared" si="21"/>
        <v>182.82500000000002</v>
      </c>
      <c r="C43" s="50">
        <f t="shared" si="22"/>
        <v>5.48475</v>
      </c>
      <c r="D43" s="51">
        <f t="shared" si="23"/>
        <v>188.30975000000001</v>
      </c>
      <c r="E43" s="54">
        <f t="shared" si="24"/>
        <v>298.99749999999995</v>
      </c>
      <c r="F43" s="54">
        <f t="shared" si="25"/>
        <v>8.9699249999999981</v>
      </c>
      <c r="G43" s="51">
        <f t="shared" si="26"/>
        <v>307.96742499999993</v>
      </c>
      <c r="H43" s="50">
        <f t="shared" si="27"/>
        <v>386.66666666666663</v>
      </c>
      <c r="I43" s="50">
        <f t="shared" si="28"/>
        <v>11.6</v>
      </c>
      <c r="J43" s="51">
        <f t="shared" si="29"/>
        <v>398.26666666666665</v>
      </c>
      <c r="K43" s="53">
        <f t="shared" si="30"/>
        <v>524.21249999999998</v>
      </c>
      <c r="L43" s="53">
        <f t="shared" si="31"/>
        <v>15.726374999999999</v>
      </c>
      <c r="M43" s="55">
        <f t="shared" si="32"/>
        <v>539.93887499999994</v>
      </c>
      <c r="N43" s="53">
        <f t="shared" si="33"/>
        <v>646.79999999999995</v>
      </c>
      <c r="O43" s="53">
        <f t="shared" si="34"/>
        <v>19.404</v>
      </c>
      <c r="P43" s="51">
        <f t="shared" si="35"/>
        <v>666.20399999999995</v>
      </c>
      <c r="Q43" s="5"/>
      <c r="R43" s="3">
        <f t="shared" si="36"/>
        <v>213</v>
      </c>
      <c r="S43" s="3">
        <f t="shared" si="37"/>
        <v>360.59999999999997</v>
      </c>
      <c r="T43" s="3">
        <f t="shared" si="38"/>
        <v>480</v>
      </c>
      <c r="U43" s="3">
        <f t="shared" si="39"/>
        <v>599.1</v>
      </c>
      <c r="V43" s="3">
        <f t="shared" si="40"/>
        <v>720</v>
      </c>
      <c r="W43" s="27">
        <f>'Base Premium'!G43</f>
        <v>600</v>
      </c>
    </row>
    <row r="44" spans="1:23" x14ac:dyDescent="0.3">
      <c r="A44" s="47" t="s">
        <v>28</v>
      </c>
      <c r="B44" s="50">
        <f t="shared" si="21"/>
        <v>121.88333333333334</v>
      </c>
      <c r="C44" s="50">
        <f t="shared" si="22"/>
        <v>3.6565000000000003</v>
      </c>
      <c r="D44" s="51">
        <f t="shared" si="23"/>
        <v>125.53983333333333</v>
      </c>
      <c r="E44" s="54">
        <f t="shared" si="24"/>
        <v>199.33166666666662</v>
      </c>
      <c r="F44" s="54">
        <f t="shared" si="25"/>
        <v>5.9799499999999988</v>
      </c>
      <c r="G44" s="51">
        <f t="shared" si="26"/>
        <v>205.31161666666662</v>
      </c>
      <c r="H44" s="50">
        <f t="shared" si="27"/>
        <v>257.77777777777783</v>
      </c>
      <c r="I44" s="50">
        <f t="shared" si="28"/>
        <v>7.7333333333333352</v>
      </c>
      <c r="J44" s="51">
        <f t="shared" si="29"/>
        <v>265.51111111111118</v>
      </c>
      <c r="K44" s="53">
        <f t="shared" si="30"/>
        <v>349.47500000000002</v>
      </c>
      <c r="L44" s="53">
        <f t="shared" si="31"/>
        <v>10.484250000000001</v>
      </c>
      <c r="M44" s="55">
        <f t="shared" si="32"/>
        <v>359.95925000000005</v>
      </c>
      <c r="N44" s="53">
        <f t="shared" si="33"/>
        <v>431.20000000000005</v>
      </c>
      <c r="O44" s="53">
        <f t="shared" si="34"/>
        <v>12.936000000000002</v>
      </c>
      <c r="P44" s="51">
        <f t="shared" si="35"/>
        <v>444.13600000000002</v>
      </c>
      <c r="Q44" s="5"/>
      <c r="R44" s="3">
        <f t="shared" si="36"/>
        <v>142</v>
      </c>
      <c r="S44" s="3">
        <f t="shared" si="37"/>
        <v>240.39999999999998</v>
      </c>
      <c r="T44" s="3">
        <f t="shared" si="38"/>
        <v>320</v>
      </c>
      <c r="U44" s="3">
        <f t="shared" si="39"/>
        <v>399.40000000000003</v>
      </c>
      <c r="V44" s="3">
        <f t="shared" si="40"/>
        <v>480</v>
      </c>
      <c r="W44" s="27">
        <f>'Base Premium'!G44</f>
        <v>400</v>
      </c>
    </row>
    <row r="45" spans="1:23" x14ac:dyDescent="0.3">
      <c r="A45" s="47" t="s">
        <v>29</v>
      </c>
      <c r="B45" s="50">
        <f t="shared" si="21"/>
        <v>91.412500000000009</v>
      </c>
      <c r="C45" s="50">
        <f t="shared" si="22"/>
        <v>2.742375</v>
      </c>
      <c r="D45" s="51">
        <f t="shared" si="23"/>
        <v>94.154875000000004</v>
      </c>
      <c r="E45" s="54">
        <f t="shared" si="24"/>
        <v>149.49874999999997</v>
      </c>
      <c r="F45" s="54">
        <f t="shared" si="25"/>
        <v>4.4849624999999991</v>
      </c>
      <c r="G45" s="51">
        <f t="shared" si="26"/>
        <v>153.98371249999997</v>
      </c>
      <c r="H45" s="50">
        <f t="shared" si="27"/>
        <v>193.33333333333331</v>
      </c>
      <c r="I45" s="50">
        <f t="shared" si="28"/>
        <v>5.8</v>
      </c>
      <c r="J45" s="51">
        <f t="shared" si="29"/>
        <v>199.13333333333333</v>
      </c>
      <c r="K45" s="53">
        <f t="shared" si="30"/>
        <v>262.10624999999999</v>
      </c>
      <c r="L45" s="53">
        <f t="shared" si="31"/>
        <v>7.8631874999999996</v>
      </c>
      <c r="M45" s="55">
        <f t="shared" si="32"/>
        <v>269.96943749999997</v>
      </c>
      <c r="N45" s="53">
        <f t="shared" si="33"/>
        <v>323.39999999999998</v>
      </c>
      <c r="O45" s="53">
        <f t="shared" si="34"/>
        <v>9.702</v>
      </c>
      <c r="P45" s="51">
        <f t="shared" si="35"/>
        <v>333.10199999999998</v>
      </c>
      <c r="Q45" s="5"/>
      <c r="R45" s="3">
        <f t="shared" si="36"/>
        <v>106.5</v>
      </c>
      <c r="S45" s="3">
        <f t="shared" si="37"/>
        <v>180.29999999999998</v>
      </c>
      <c r="T45" s="3">
        <f t="shared" si="38"/>
        <v>240</v>
      </c>
      <c r="U45" s="3">
        <f t="shared" si="39"/>
        <v>299.55</v>
      </c>
      <c r="V45" s="3">
        <f t="shared" si="40"/>
        <v>360</v>
      </c>
      <c r="W45" s="27">
        <f>'Base Premium'!G45</f>
        <v>300</v>
      </c>
    </row>
    <row r="46" spans="1:23" x14ac:dyDescent="0.3">
      <c r="A46" s="47" t="s">
        <v>30</v>
      </c>
      <c r="B46" s="50">
        <f t="shared" si="21"/>
        <v>68.559375000000003</v>
      </c>
      <c r="C46" s="50">
        <f t="shared" si="22"/>
        <v>2.0567812499999998</v>
      </c>
      <c r="D46" s="51">
        <f t="shared" si="23"/>
        <v>70.616156250000003</v>
      </c>
      <c r="E46" s="54">
        <f t="shared" si="24"/>
        <v>112.12406249999999</v>
      </c>
      <c r="F46" s="54">
        <f t="shared" si="25"/>
        <v>3.3637218749999995</v>
      </c>
      <c r="G46" s="51">
        <f t="shared" si="26"/>
        <v>115.48778437499999</v>
      </c>
      <c r="H46" s="50">
        <f t="shared" si="27"/>
        <v>145.00000000000003</v>
      </c>
      <c r="I46" s="50">
        <f t="shared" si="28"/>
        <v>4.3500000000000005</v>
      </c>
      <c r="J46" s="51">
        <f t="shared" si="29"/>
        <v>149.35000000000002</v>
      </c>
      <c r="K46" s="53">
        <f t="shared" si="30"/>
        <v>196.57968750000003</v>
      </c>
      <c r="L46" s="53">
        <f t="shared" si="31"/>
        <v>5.8973906250000017</v>
      </c>
      <c r="M46" s="55">
        <f t="shared" si="32"/>
        <v>202.47707812500005</v>
      </c>
      <c r="N46" s="53">
        <f t="shared" si="33"/>
        <v>242.55</v>
      </c>
      <c r="O46" s="53">
        <f t="shared" si="34"/>
        <v>7.2765000000000004</v>
      </c>
      <c r="P46" s="51">
        <f t="shared" si="35"/>
        <v>249.82650000000001</v>
      </c>
      <c r="Q46" s="5"/>
      <c r="R46" s="3">
        <f t="shared" si="36"/>
        <v>79.875</v>
      </c>
      <c r="S46" s="3">
        <f t="shared" si="37"/>
        <v>135.22499999999999</v>
      </c>
      <c r="T46" s="3">
        <f t="shared" si="38"/>
        <v>180</v>
      </c>
      <c r="U46" s="3">
        <f t="shared" si="39"/>
        <v>224.66250000000002</v>
      </c>
      <c r="V46" s="3">
        <f t="shared" si="40"/>
        <v>270</v>
      </c>
      <c r="W46" s="27">
        <f>'Base Premium'!G46</f>
        <v>225</v>
      </c>
    </row>
    <row r="47" spans="1:23" x14ac:dyDescent="0.3">
      <c r="A47" s="47" t="s">
        <v>74</v>
      </c>
      <c r="B47" s="50">
        <f t="shared" si="21"/>
        <v>228.53125</v>
      </c>
      <c r="C47" s="50">
        <f t="shared" si="22"/>
        <v>6.8559375000000005</v>
      </c>
      <c r="D47" s="51">
        <f t="shared" si="23"/>
        <v>235.38718750000001</v>
      </c>
      <c r="E47" s="54">
        <f t="shared" si="24"/>
        <v>373.74687499999993</v>
      </c>
      <c r="F47" s="54">
        <f t="shared" si="25"/>
        <v>11.212406249999997</v>
      </c>
      <c r="G47" s="51">
        <f t="shared" si="26"/>
        <v>384.95928124999995</v>
      </c>
      <c r="H47" s="50">
        <f t="shared" si="27"/>
        <v>483.33333333333331</v>
      </c>
      <c r="I47" s="50">
        <f t="shared" si="28"/>
        <v>14.5</v>
      </c>
      <c r="J47" s="51">
        <f t="shared" si="29"/>
        <v>497.83333333333331</v>
      </c>
      <c r="K47" s="53">
        <f t="shared" si="30"/>
        <v>655.26562499999989</v>
      </c>
      <c r="L47" s="53">
        <f t="shared" si="31"/>
        <v>19.657968749999998</v>
      </c>
      <c r="M47" s="55">
        <f t="shared" si="32"/>
        <v>674.9235937499999</v>
      </c>
      <c r="N47" s="53">
        <f t="shared" si="33"/>
        <v>808.49999999999989</v>
      </c>
      <c r="O47" s="53">
        <f t="shared" si="34"/>
        <v>24.254999999999995</v>
      </c>
      <c r="P47" s="51">
        <f t="shared" si="35"/>
        <v>832.75499999999988</v>
      </c>
      <c r="Q47" s="5"/>
      <c r="R47" s="3">
        <f t="shared" si="36"/>
        <v>266.25</v>
      </c>
      <c r="S47" s="3">
        <f t="shared" si="37"/>
        <v>450.75</v>
      </c>
      <c r="T47" s="3">
        <f t="shared" si="38"/>
        <v>600</v>
      </c>
      <c r="U47" s="3">
        <f t="shared" si="39"/>
        <v>748.875</v>
      </c>
      <c r="V47" s="3">
        <f t="shared" si="40"/>
        <v>900</v>
      </c>
      <c r="W47" s="27">
        <f>'Base Premium'!G47</f>
        <v>750</v>
      </c>
    </row>
    <row r="48" spans="1:23" x14ac:dyDescent="0.3">
      <c r="A48" s="47" t="s">
        <v>31</v>
      </c>
      <c r="B48" s="50">
        <f t="shared" si="21"/>
        <v>243.76666666666668</v>
      </c>
      <c r="C48" s="50">
        <f t="shared" si="22"/>
        <v>7.3130000000000006</v>
      </c>
      <c r="D48" s="51">
        <f t="shared" si="23"/>
        <v>251.07966666666667</v>
      </c>
      <c r="E48" s="54">
        <f t="shared" si="24"/>
        <v>398.66333333333324</v>
      </c>
      <c r="F48" s="54">
        <f t="shared" si="25"/>
        <v>11.959899999999998</v>
      </c>
      <c r="G48" s="51">
        <f t="shared" si="26"/>
        <v>410.62323333333325</v>
      </c>
      <c r="H48" s="50">
        <f t="shared" si="27"/>
        <v>515.55555555555566</v>
      </c>
      <c r="I48" s="50">
        <f t="shared" si="28"/>
        <v>15.46666666666667</v>
      </c>
      <c r="J48" s="51">
        <f t="shared" si="29"/>
        <v>531.02222222222235</v>
      </c>
      <c r="K48" s="53">
        <f t="shared" si="30"/>
        <v>698.95</v>
      </c>
      <c r="L48" s="53">
        <f t="shared" si="31"/>
        <v>20.968500000000002</v>
      </c>
      <c r="M48" s="55">
        <f t="shared" si="32"/>
        <v>719.91850000000011</v>
      </c>
      <c r="N48" s="53">
        <f t="shared" si="33"/>
        <v>862.40000000000009</v>
      </c>
      <c r="O48" s="53">
        <f t="shared" si="34"/>
        <v>25.872000000000003</v>
      </c>
      <c r="P48" s="51">
        <f t="shared" si="35"/>
        <v>888.27200000000005</v>
      </c>
      <c r="R48" s="3">
        <f t="shared" si="36"/>
        <v>284</v>
      </c>
      <c r="S48" s="3">
        <f t="shared" si="37"/>
        <v>480.79999999999995</v>
      </c>
      <c r="T48" s="3">
        <f t="shared" si="38"/>
        <v>640</v>
      </c>
      <c r="U48" s="3">
        <f t="shared" si="39"/>
        <v>798.80000000000007</v>
      </c>
      <c r="V48" s="3">
        <f t="shared" si="40"/>
        <v>960</v>
      </c>
      <c r="W48" s="27">
        <f>'Base Premium'!G48</f>
        <v>800</v>
      </c>
    </row>
    <row r="49" spans="1:23" x14ac:dyDescent="0.3">
      <c r="A49" s="47" t="s">
        <v>76</v>
      </c>
      <c r="B49" s="50">
        <f t="shared" si="21"/>
        <v>124.93041666666666</v>
      </c>
      <c r="C49" s="50">
        <f t="shared" si="22"/>
        <v>3.7479124999999995</v>
      </c>
      <c r="D49" s="51">
        <f t="shared" si="23"/>
        <v>128.67832916666666</v>
      </c>
      <c r="E49" s="54">
        <f t="shared" si="24"/>
        <v>204.31495833333332</v>
      </c>
      <c r="F49" s="54">
        <f t="shared" si="25"/>
        <v>6.1294487499999999</v>
      </c>
      <c r="G49" s="51">
        <f t="shared" si="26"/>
        <v>210.44440708333332</v>
      </c>
      <c r="H49" s="50">
        <f t="shared" si="27"/>
        <v>264.22222222222217</v>
      </c>
      <c r="I49" s="50">
        <f t="shared" si="28"/>
        <v>7.926666666666665</v>
      </c>
      <c r="J49" s="51">
        <f t="shared" si="29"/>
        <v>272.14888888888885</v>
      </c>
      <c r="K49" s="53">
        <f t="shared" si="30"/>
        <v>358.21187499999996</v>
      </c>
      <c r="L49" s="53">
        <f t="shared" si="31"/>
        <v>10.74635625</v>
      </c>
      <c r="M49" s="55">
        <f t="shared" si="32"/>
        <v>368.95823124999998</v>
      </c>
      <c r="N49" s="53">
        <f t="shared" si="33"/>
        <v>441.98</v>
      </c>
      <c r="O49" s="53">
        <f t="shared" si="34"/>
        <v>13.259399999999999</v>
      </c>
      <c r="P49" s="51">
        <f t="shared" si="35"/>
        <v>455.23939999999999</v>
      </c>
      <c r="R49" s="3">
        <f t="shared" si="36"/>
        <v>145.54999999999998</v>
      </c>
      <c r="S49" s="3">
        <f t="shared" si="37"/>
        <v>246.41</v>
      </c>
      <c r="T49" s="3">
        <f t="shared" si="38"/>
        <v>328</v>
      </c>
      <c r="U49" s="3">
        <f t="shared" si="39"/>
        <v>409.38500000000005</v>
      </c>
      <c r="V49" s="3">
        <f t="shared" si="40"/>
        <v>492</v>
      </c>
      <c r="W49" s="27">
        <v>410</v>
      </c>
    </row>
    <row r="50" spans="1:23" x14ac:dyDescent="0.3">
      <c r="A50" s="47" t="s">
        <v>75</v>
      </c>
      <c r="B50" s="50">
        <f t="shared" si="21"/>
        <v>124.93041666666666</v>
      </c>
      <c r="C50" s="50">
        <f t="shared" si="22"/>
        <v>3.7479124999999995</v>
      </c>
      <c r="D50" s="51">
        <f t="shared" si="23"/>
        <v>128.67832916666666</v>
      </c>
      <c r="E50" s="54">
        <f t="shared" si="24"/>
        <v>204.31495833333332</v>
      </c>
      <c r="F50" s="54">
        <f t="shared" si="25"/>
        <v>6.1294487499999999</v>
      </c>
      <c r="G50" s="51">
        <f t="shared" si="26"/>
        <v>210.44440708333332</v>
      </c>
      <c r="H50" s="50">
        <f t="shared" si="27"/>
        <v>264.22222222222217</v>
      </c>
      <c r="I50" s="50">
        <f t="shared" si="28"/>
        <v>7.926666666666665</v>
      </c>
      <c r="J50" s="51">
        <f t="shared" si="29"/>
        <v>272.14888888888885</v>
      </c>
      <c r="K50" s="53">
        <f t="shared" si="30"/>
        <v>358.21187499999996</v>
      </c>
      <c r="L50" s="53">
        <f t="shared" si="31"/>
        <v>10.74635625</v>
      </c>
      <c r="M50" s="55">
        <f t="shared" si="32"/>
        <v>368.95823124999998</v>
      </c>
      <c r="N50" s="53">
        <f t="shared" si="33"/>
        <v>441.98</v>
      </c>
      <c r="O50" s="53">
        <f t="shared" si="34"/>
        <v>13.259399999999999</v>
      </c>
      <c r="P50" s="51">
        <f t="shared" si="35"/>
        <v>455.23939999999999</v>
      </c>
      <c r="R50" s="3">
        <f t="shared" si="36"/>
        <v>145.54999999999998</v>
      </c>
      <c r="S50" s="3">
        <f t="shared" si="37"/>
        <v>246.41</v>
      </c>
      <c r="T50" s="3">
        <f t="shared" si="38"/>
        <v>328</v>
      </c>
      <c r="U50" s="3">
        <f t="shared" si="39"/>
        <v>409.38500000000005</v>
      </c>
      <c r="V50" s="3">
        <f t="shared" si="40"/>
        <v>492</v>
      </c>
      <c r="W50" s="27">
        <f>'Base Premium'!G50</f>
        <v>410</v>
      </c>
    </row>
    <row r="51" spans="1:23" x14ac:dyDescent="0.3">
      <c r="A51" s="47" t="s">
        <v>56</v>
      </c>
      <c r="B51" s="50">
        <f t="shared" si="21"/>
        <v>137.11875000000001</v>
      </c>
      <c r="C51" s="50">
        <f t="shared" si="22"/>
        <v>4.1135624999999996</v>
      </c>
      <c r="D51" s="51">
        <f t="shared" si="23"/>
        <v>141.23231250000001</v>
      </c>
      <c r="E51" s="54">
        <f t="shared" si="24"/>
        <v>224.24812499999999</v>
      </c>
      <c r="F51" s="54">
        <f t="shared" si="25"/>
        <v>6.7274437499999991</v>
      </c>
      <c r="G51" s="51">
        <f t="shared" si="26"/>
        <v>230.97556874999998</v>
      </c>
      <c r="H51" s="50">
        <f t="shared" si="27"/>
        <v>290.00000000000006</v>
      </c>
      <c r="I51" s="50">
        <f t="shared" si="28"/>
        <v>8.7000000000000011</v>
      </c>
      <c r="J51" s="51">
        <f t="shared" si="29"/>
        <v>298.70000000000005</v>
      </c>
      <c r="K51" s="53">
        <f t="shared" si="30"/>
        <v>393.15937500000007</v>
      </c>
      <c r="L51" s="53">
        <f t="shared" si="31"/>
        <v>11.794781250000003</v>
      </c>
      <c r="M51" s="55">
        <f t="shared" si="32"/>
        <v>404.9541562500001</v>
      </c>
      <c r="N51" s="53">
        <f t="shared" si="33"/>
        <v>485.1</v>
      </c>
      <c r="O51" s="53">
        <f t="shared" si="34"/>
        <v>14.553000000000001</v>
      </c>
      <c r="P51" s="51">
        <f t="shared" si="35"/>
        <v>499.65300000000002</v>
      </c>
      <c r="R51" s="3">
        <f t="shared" si="36"/>
        <v>159.75</v>
      </c>
      <c r="S51" s="3">
        <f t="shared" si="37"/>
        <v>270.45</v>
      </c>
      <c r="T51" s="3">
        <f t="shared" si="38"/>
        <v>360</v>
      </c>
      <c r="U51" s="3">
        <f t="shared" si="39"/>
        <v>449.32500000000005</v>
      </c>
      <c r="V51" s="3">
        <f t="shared" si="40"/>
        <v>540</v>
      </c>
      <c r="W51" s="27">
        <v>450</v>
      </c>
    </row>
    <row r="52" spans="1:23" x14ac:dyDescent="0.3">
      <c r="A52" s="47" t="s">
        <v>57</v>
      </c>
      <c r="B52" s="50">
        <f t="shared" si="21"/>
        <v>152.35416666666666</v>
      </c>
      <c r="C52" s="50">
        <f t="shared" si="22"/>
        <v>4.5706249999999997</v>
      </c>
      <c r="D52" s="51">
        <f t="shared" si="23"/>
        <v>156.92479166666666</v>
      </c>
      <c r="E52" s="54">
        <f t="shared" si="24"/>
        <v>249.16458333333327</v>
      </c>
      <c r="F52" s="54">
        <f t="shared" si="25"/>
        <v>7.4749374999999976</v>
      </c>
      <c r="G52" s="51">
        <f t="shared" si="26"/>
        <v>256.63952083333328</v>
      </c>
      <c r="H52" s="50">
        <f t="shared" si="27"/>
        <v>322.22222222222223</v>
      </c>
      <c r="I52" s="50">
        <f t="shared" si="28"/>
        <v>9.6666666666666679</v>
      </c>
      <c r="J52" s="51">
        <f t="shared" si="29"/>
        <v>331.88888888888891</v>
      </c>
      <c r="K52" s="53">
        <f t="shared" si="30"/>
        <v>436.84375</v>
      </c>
      <c r="L52" s="53">
        <f t="shared" si="31"/>
        <v>13.1053125</v>
      </c>
      <c r="M52" s="55">
        <f t="shared" si="32"/>
        <v>449.94906250000003</v>
      </c>
      <c r="N52" s="53">
        <f t="shared" si="33"/>
        <v>538.99999999999989</v>
      </c>
      <c r="O52" s="53">
        <f t="shared" si="34"/>
        <v>16.169999999999998</v>
      </c>
      <c r="P52" s="51">
        <f t="shared" si="35"/>
        <v>555.16999999999996</v>
      </c>
      <c r="R52" s="3">
        <f t="shared" si="36"/>
        <v>177.5</v>
      </c>
      <c r="S52" s="3">
        <f t="shared" si="37"/>
        <v>300.5</v>
      </c>
      <c r="T52" s="3">
        <f t="shared" si="38"/>
        <v>400</v>
      </c>
      <c r="U52" s="3">
        <f t="shared" si="39"/>
        <v>499.25</v>
      </c>
      <c r="V52" s="3">
        <f t="shared" si="40"/>
        <v>600</v>
      </c>
      <c r="W52" s="27">
        <f>'Base Premium'!G52</f>
        <v>500</v>
      </c>
    </row>
    <row r="53" spans="1:23" x14ac:dyDescent="0.3">
      <c r="A53" s="47" t="s">
        <v>58</v>
      </c>
      <c r="B53" s="50">
        <f t="shared" si="21"/>
        <v>243.76666666666668</v>
      </c>
      <c r="C53" s="50">
        <f t="shared" si="22"/>
        <v>7.3130000000000006</v>
      </c>
      <c r="D53" s="51">
        <f t="shared" si="23"/>
        <v>251.07966666666667</v>
      </c>
      <c r="E53" s="54">
        <f t="shared" si="24"/>
        <v>398.66333333333324</v>
      </c>
      <c r="F53" s="54">
        <f t="shared" si="25"/>
        <v>11.959899999999998</v>
      </c>
      <c r="G53" s="51">
        <f t="shared" si="26"/>
        <v>410.62323333333325</v>
      </c>
      <c r="H53" s="50">
        <f t="shared" si="27"/>
        <v>515.55555555555566</v>
      </c>
      <c r="I53" s="50">
        <f t="shared" si="28"/>
        <v>15.46666666666667</v>
      </c>
      <c r="J53" s="51">
        <f t="shared" si="29"/>
        <v>531.02222222222235</v>
      </c>
      <c r="K53" s="53">
        <f t="shared" si="30"/>
        <v>698.95</v>
      </c>
      <c r="L53" s="53">
        <f t="shared" si="31"/>
        <v>20.968500000000002</v>
      </c>
      <c r="M53" s="55">
        <f t="shared" si="32"/>
        <v>719.91850000000011</v>
      </c>
      <c r="N53" s="53">
        <f t="shared" si="33"/>
        <v>862.40000000000009</v>
      </c>
      <c r="O53" s="53">
        <f t="shared" si="34"/>
        <v>25.872000000000003</v>
      </c>
      <c r="P53" s="51">
        <f t="shared" si="35"/>
        <v>888.27200000000005</v>
      </c>
      <c r="R53" s="3">
        <f t="shared" si="36"/>
        <v>284</v>
      </c>
      <c r="S53" s="3">
        <f t="shared" si="37"/>
        <v>480.79999999999995</v>
      </c>
      <c r="T53" s="3">
        <f t="shared" si="38"/>
        <v>640</v>
      </c>
      <c r="U53" s="3">
        <f t="shared" si="39"/>
        <v>798.80000000000007</v>
      </c>
      <c r="V53" s="3">
        <f t="shared" si="40"/>
        <v>960</v>
      </c>
      <c r="W53" s="27">
        <f>'Base Premium'!G53</f>
        <v>800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W53"/>
  <sheetViews>
    <sheetView tabSelected="1" topLeftCell="A25" zoomScale="95" zoomScaleNormal="95" workbookViewId="0">
      <selection activeCell="P4" sqref="P4"/>
    </sheetView>
  </sheetViews>
  <sheetFormatPr defaultRowHeight="14.4" x14ac:dyDescent="0.3"/>
  <cols>
    <col min="1" max="1" width="42" customWidth="1"/>
    <col min="2" max="3" width="7.33203125" customWidth="1"/>
    <col min="4" max="4" width="6.88671875" customWidth="1"/>
    <col min="5" max="5" width="7.6640625" customWidth="1"/>
    <col min="6" max="7" width="7.33203125" customWidth="1"/>
    <col min="8" max="8" width="7.5546875" customWidth="1"/>
    <col min="9" max="9" width="7.44140625" customWidth="1"/>
    <col min="10" max="10" width="7.33203125" customWidth="1"/>
    <col min="11" max="11" width="7.5546875" customWidth="1"/>
    <col min="12" max="12" width="7.88671875" customWidth="1"/>
    <col min="13" max="14" width="7.6640625" customWidth="1"/>
    <col min="15" max="15" width="8.109375" customWidth="1"/>
    <col min="16" max="16" width="8" customWidth="1"/>
    <col min="18" max="18" width="12.88671875" bestFit="1" customWidth="1"/>
    <col min="19" max="22" width="14.109375" bestFit="1" customWidth="1"/>
    <col min="23" max="23" width="12.88671875" bestFit="1" customWidth="1"/>
  </cols>
  <sheetData>
    <row r="1" spans="1:23" ht="21" x14ac:dyDescent="0.4">
      <c r="A1" s="16" t="s">
        <v>83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2"/>
      <c r="R1" t="s">
        <v>35</v>
      </c>
      <c r="S1" s="20">
        <v>0.35499999999999998</v>
      </c>
      <c r="T1" t="s">
        <v>37</v>
      </c>
      <c r="U1" s="20">
        <v>0.8</v>
      </c>
      <c r="V1" t="s">
        <v>39</v>
      </c>
      <c r="W1" s="20">
        <v>1.2</v>
      </c>
    </row>
    <row r="2" spans="1:23" x14ac:dyDescent="0.3">
      <c r="A2" s="17" t="s">
        <v>88</v>
      </c>
      <c r="B2" s="17"/>
      <c r="C2" s="17"/>
      <c r="D2" s="17"/>
      <c r="E2" s="17"/>
      <c r="F2" s="17"/>
      <c r="G2" s="17"/>
      <c r="H2" s="17"/>
      <c r="I2" s="17"/>
      <c r="J2" s="18" t="s">
        <v>33</v>
      </c>
      <c r="K2" s="21">
        <v>3</v>
      </c>
      <c r="L2" s="18"/>
      <c r="M2" s="18"/>
      <c r="N2" s="18"/>
      <c r="O2" s="18"/>
      <c r="P2" s="18"/>
      <c r="R2" t="s">
        <v>36</v>
      </c>
      <c r="S2" s="20">
        <v>0.60099999999999998</v>
      </c>
      <c r="T2" t="s">
        <v>38</v>
      </c>
      <c r="U2" s="20">
        <v>0.99850000000000005</v>
      </c>
    </row>
    <row r="3" spans="1:23" ht="15" customHeight="1" x14ac:dyDescent="0.4">
      <c r="A3" s="16" t="s">
        <v>23</v>
      </c>
      <c r="B3" s="16"/>
      <c r="C3" s="16"/>
      <c r="D3" s="16">
        <v>3.5</v>
      </c>
      <c r="E3" s="16"/>
      <c r="F3" s="16"/>
      <c r="G3" s="16">
        <v>7.09</v>
      </c>
      <c r="H3" s="16"/>
      <c r="I3" s="16">
        <v>13.53</v>
      </c>
      <c r="J3" s="16" t="s">
        <v>34</v>
      </c>
      <c r="K3" s="22">
        <f>(100+K2)</f>
        <v>103</v>
      </c>
      <c r="L3" s="16"/>
      <c r="M3" s="16">
        <v>19.21</v>
      </c>
      <c r="N3" s="16"/>
      <c r="O3" s="16"/>
      <c r="P3" s="16">
        <v>24.954999999999998</v>
      </c>
      <c r="Q3" s="2"/>
    </row>
    <row r="4" spans="1:23" x14ac:dyDescent="0.3">
      <c r="A4" s="47" t="s">
        <v>6</v>
      </c>
      <c r="B4" s="48" t="s">
        <v>8</v>
      </c>
      <c r="C4" s="48" t="s">
        <v>9</v>
      </c>
      <c r="D4" s="48" t="s">
        <v>5</v>
      </c>
      <c r="E4" s="48" t="s">
        <v>10</v>
      </c>
      <c r="F4" s="48" t="s">
        <v>11</v>
      </c>
      <c r="G4" s="48" t="s">
        <v>5</v>
      </c>
      <c r="H4" s="48" t="s">
        <v>17</v>
      </c>
      <c r="I4" s="48" t="s">
        <v>11</v>
      </c>
      <c r="J4" s="48" t="s">
        <v>5</v>
      </c>
      <c r="K4" s="48" t="s">
        <v>12</v>
      </c>
      <c r="L4" s="48" t="s">
        <v>11</v>
      </c>
      <c r="M4" s="48" t="s">
        <v>5</v>
      </c>
      <c r="N4" s="48" t="s">
        <v>13</v>
      </c>
      <c r="O4" s="48" t="s">
        <v>11</v>
      </c>
      <c r="P4" s="48" t="s">
        <v>5</v>
      </c>
      <c r="Q4" s="1"/>
      <c r="R4" s="8" t="s">
        <v>8</v>
      </c>
      <c r="S4" s="8" t="s">
        <v>10</v>
      </c>
      <c r="T4" s="8" t="s">
        <v>17</v>
      </c>
      <c r="U4" s="8" t="s">
        <v>12</v>
      </c>
      <c r="V4" s="8" t="s">
        <v>13</v>
      </c>
      <c r="W4" s="8" t="s">
        <v>18</v>
      </c>
    </row>
    <row r="5" spans="1:23" x14ac:dyDescent="0.3">
      <c r="A5" s="47" t="s">
        <v>7</v>
      </c>
      <c r="B5" s="47" t="s">
        <v>19</v>
      </c>
      <c r="C5" s="47" t="s">
        <v>77</v>
      </c>
      <c r="D5" s="49" t="s">
        <v>20</v>
      </c>
      <c r="E5" s="49" t="s">
        <v>19</v>
      </c>
      <c r="F5" s="49" t="s">
        <v>77</v>
      </c>
      <c r="G5" s="49" t="s">
        <v>20</v>
      </c>
      <c r="H5" s="49" t="s">
        <v>19</v>
      </c>
      <c r="I5" s="49" t="s">
        <v>77</v>
      </c>
      <c r="J5" s="49" t="s">
        <v>20</v>
      </c>
      <c r="K5" s="49" t="s">
        <v>19</v>
      </c>
      <c r="L5" s="49" t="s">
        <v>77</v>
      </c>
      <c r="M5" s="49" t="s">
        <v>20</v>
      </c>
      <c r="N5" s="49" t="s">
        <v>19</v>
      </c>
      <c r="O5" s="49" t="s">
        <v>77</v>
      </c>
      <c r="P5" s="49" t="s">
        <v>20</v>
      </c>
      <c r="Q5" s="4"/>
      <c r="R5" s="9" t="s">
        <v>9</v>
      </c>
      <c r="S5" s="9" t="s">
        <v>11</v>
      </c>
      <c r="T5" s="9" t="s">
        <v>11</v>
      </c>
      <c r="U5" s="9" t="s">
        <v>11</v>
      </c>
      <c r="V5" s="9" t="s">
        <v>11</v>
      </c>
      <c r="W5" s="9" t="s">
        <v>19</v>
      </c>
    </row>
    <row r="6" spans="1:23" x14ac:dyDescent="0.3">
      <c r="A6" s="47" t="s">
        <v>61</v>
      </c>
      <c r="B6" s="50">
        <f>VALUE(D6*100/$K$3)</f>
        <v>70.201250000000002</v>
      </c>
      <c r="C6" s="50">
        <f>D6-B6</f>
        <v>2.1060374999999993</v>
      </c>
      <c r="D6" s="51">
        <f>(R6+R6*$K$2/100)*$D$3/6</f>
        <v>72.307287500000001</v>
      </c>
      <c r="E6" s="50">
        <f>VALUE(G6*100/$K$3)</f>
        <v>120.3757925</v>
      </c>
      <c r="F6" s="50">
        <f>VALUE(G6*$K$2/$K$3)</f>
        <v>3.6112737749999999</v>
      </c>
      <c r="G6" s="51">
        <f>(S6+S6*$K$2/100)*$G$3/12</f>
        <v>123.987066275</v>
      </c>
      <c r="H6" s="52">
        <f>VALUE(J6*100/$K$3)</f>
        <v>203.85199999999998</v>
      </c>
      <c r="I6" s="52">
        <f>VALUE(J6*$K$2/$K$3)</f>
        <v>6.1155599999999994</v>
      </c>
      <c r="J6" s="51">
        <f>(T6+T6*$K$2/100)*$I$3/18</f>
        <v>209.96755999999999</v>
      </c>
      <c r="K6" s="52">
        <f>VALUE(M6*100/$K$3)</f>
        <v>270.93423812500004</v>
      </c>
      <c r="L6" s="52">
        <f>VALUE(M6*$K$2/$K$3)</f>
        <v>8.1280271437500016</v>
      </c>
      <c r="M6" s="51">
        <f>(U6+U6*$K$2/100)*$M$3/24</f>
        <v>279.06226526875002</v>
      </c>
      <c r="N6" s="53">
        <f>VALUE(P6*100/$K$3)</f>
        <v>338.38980000000004</v>
      </c>
      <c r="O6" s="53">
        <f>VALUE(P6*$K$2/$K$3)</f>
        <v>10.151693999999999</v>
      </c>
      <c r="P6" s="51">
        <f>(V6+V6*$K$2/100)*$P$3/30</f>
        <v>348.541494</v>
      </c>
      <c r="Q6" s="5"/>
      <c r="R6" s="3">
        <f>W6*$S$1</f>
        <v>120.345</v>
      </c>
      <c r="S6" s="3">
        <f>W6*$S$2</f>
        <v>203.739</v>
      </c>
      <c r="T6" s="3">
        <f>W6*$U$1</f>
        <v>271.2</v>
      </c>
      <c r="U6" s="3">
        <f>W6*$U$2</f>
        <v>338.49150000000003</v>
      </c>
      <c r="V6" s="3">
        <f>W6*$W$1</f>
        <v>406.8</v>
      </c>
      <c r="W6" s="27">
        <f>W31*0.75</f>
        <v>339</v>
      </c>
    </row>
    <row r="7" spans="1:23" ht="12" customHeight="1" x14ac:dyDescent="0.3">
      <c r="A7" s="47" t="s">
        <v>63</v>
      </c>
      <c r="B7" s="50">
        <f t="shared" ref="B7:B28" si="0">VALUE(D7*100/$K$3)</f>
        <v>70.201250000000002</v>
      </c>
      <c r="C7" s="50">
        <f t="shared" ref="C7:C28" si="1">D7-B7</f>
        <v>2.1060374999999993</v>
      </c>
      <c r="D7" s="51">
        <f t="shared" ref="D7:D28" si="2">(R7+R7*$K$2/100)*$D$3/6</f>
        <v>72.307287500000001</v>
      </c>
      <c r="E7" s="50">
        <f t="shared" ref="E7:E28" si="3">VALUE(G7*100/$K$3)</f>
        <v>120.3757925</v>
      </c>
      <c r="F7" s="50">
        <f t="shared" ref="F7:F28" si="4">VALUE(G7*$K$2/$K$3)</f>
        <v>3.6112737749999999</v>
      </c>
      <c r="G7" s="51">
        <f t="shared" ref="G7:G28" si="5">(S7+S7*$K$2/100)*$G$3/12</f>
        <v>123.987066275</v>
      </c>
      <c r="H7" s="52">
        <f t="shared" ref="H7:H28" si="6">VALUE(J7*100/$K$3)</f>
        <v>203.85199999999998</v>
      </c>
      <c r="I7" s="52">
        <f t="shared" ref="I7:I28" si="7">VALUE(J7*$K$2/$K$3)</f>
        <v>6.1155599999999994</v>
      </c>
      <c r="J7" s="51">
        <f t="shared" ref="J7:J28" si="8">(T7+T7*$K$2/100)*$I$3/18</f>
        <v>209.96755999999999</v>
      </c>
      <c r="K7" s="52">
        <f t="shared" ref="K7:K28" si="9">VALUE(M7*100/$K$3)</f>
        <v>270.93423812500004</v>
      </c>
      <c r="L7" s="52">
        <f t="shared" ref="L7:L28" si="10">VALUE(M7*$K$2/$K$3)</f>
        <v>8.1280271437500016</v>
      </c>
      <c r="M7" s="51">
        <f t="shared" ref="M7:M28" si="11">(U7+U7*$K$2/100)*$M$3/24</f>
        <v>279.06226526875002</v>
      </c>
      <c r="N7" s="53">
        <f t="shared" ref="N7:N28" si="12">VALUE(P7*100/$K$3)</f>
        <v>338.38980000000004</v>
      </c>
      <c r="O7" s="53">
        <f t="shared" ref="O7:O28" si="13">VALUE(P7*$K$2/$K$3)</f>
        <v>10.151693999999999</v>
      </c>
      <c r="P7" s="51">
        <f t="shared" ref="P7:P28" si="14">(V7+V7*$K$2/100)*$P$3/30</f>
        <v>348.541494</v>
      </c>
      <c r="Q7" s="5"/>
      <c r="R7" s="3">
        <f t="shared" ref="R7:R28" si="15">W7*$S$1</f>
        <v>120.345</v>
      </c>
      <c r="S7" s="3">
        <f t="shared" ref="S7:S28" si="16">W7*$S$2</f>
        <v>203.739</v>
      </c>
      <c r="T7" s="3">
        <f t="shared" ref="T7:T28" si="17">W7*$U$1</f>
        <v>271.2</v>
      </c>
      <c r="U7" s="3">
        <f t="shared" ref="U7:U28" si="18">W7*$U$2</f>
        <v>338.49150000000003</v>
      </c>
      <c r="V7" s="3">
        <f t="shared" ref="V7:V28" si="19">W7*$W$1</f>
        <v>406.8</v>
      </c>
      <c r="W7" s="27">
        <f t="shared" ref="W7:W28" si="20">W32*0.75</f>
        <v>339</v>
      </c>
    </row>
    <row r="8" spans="1:23" ht="12" customHeight="1" x14ac:dyDescent="0.3">
      <c r="A8" s="47" t="s">
        <v>62</v>
      </c>
      <c r="B8" s="50">
        <f t="shared" si="0"/>
        <v>74.549999999999983</v>
      </c>
      <c r="C8" s="50">
        <f t="shared" si="1"/>
        <v>2.2365000000000066</v>
      </c>
      <c r="D8" s="51">
        <f t="shared" si="2"/>
        <v>76.78649999999999</v>
      </c>
      <c r="E8" s="50">
        <f t="shared" si="3"/>
        <v>127.83269999999999</v>
      </c>
      <c r="F8" s="50">
        <f t="shared" si="4"/>
        <v>3.8349809999999995</v>
      </c>
      <c r="G8" s="51">
        <f t="shared" si="5"/>
        <v>131.66768099999999</v>
      </c>
      <c r="H8" s="52">
        <f t="shared" si="6"/>
        <v>216.48</v>
      </c>
      <c r="I8" s="52">
        <f t="shared" si="7"/>
        <v>6.4943999999999997</v>
      </c>
      <c r="J8" s="51">
        <f t="shared" si="8"/>
        <v>222.97439999999997</v>
      </c>
      <c r="K8" s="52">
        <f t="shared" si="9"/>
        <v>287.71777500000002</v>
      </c>
      <c r="L8" s="52">
        <f t="shared" si="10"/>
        <v>8.6315332500000004</v>
      </c>
      <c r="M8" s="51">
        <f t="shared" si="11"/>
        <v>296.34930825000004</v>
      </c>
      <c r="N8" s="53">
        <f t="shared" si="12"/>
        <v>359.35199999999992</v>
      </c>
      <c r="O8" s="53">
        <f t="shared" si="13"/>
        <v>10.780559999999998</v>
      </c>
      <c r="P8" s="51">
        <f t="shared" si="14"/>
        <v>370.13255999999996</v>
      </c>
      <c r="Q8" s="5"/>
      <c r="R8" s="3">
        <f t="shared" si="15"/>
        <v>127.8</v>
      </c>
      <c r="S8" s="3">
        <f t="shared" si="16"/>
        <v>216.35999999999999</v>
      </c>
      <c r="T8" s="3">
        <f t="shared" si="17"/>
        <v>288</v>
      </c>
      <c r="U8" s="3">
        <f t="shared" si="18"/>
        <v>359.46000000000004</v>
      </c>
      <c r="V8" s="3">
        <f t="shared" si="19"/>
        <v>432</v>
      </c>
      <c r="W8" s="27">
        <f t="shared" si="20"/>
        <v>360</v>
      </c>
    </row>
    <row r="9" spans="1:23" ht="12" customHeight="1" x14ac:dyDescent="0.3">
      <c r="A9" s="47" t="s">
        <v>64</v>
      </c>
      <c r="B9" s="50">
        <f t="shared" si="0"/>
        <v>74.549999999999983</v>
      </c>
      <c r="C9" s="50">
        <f t="shared" si="1"/>
        <v>2.2365000000000066</v>
      </c>
      <c r="D9" s="51">
        <f t="shared" si="2"/>
        <v>76.78649999999999</v>
      </c>
      <c r="E9" s="50">
        <f t="shared" si="3"/>
        <v>127.83269999999999</v>
      </c>
      <c r="F9" s="50">
        <f t="shared" si="4"/>
        <v>3.8349809999999995</v>
      </c>
      <c r="G9" s="51">
        <f t="shared" si="5"/>
        <v>131.66768099999999</v>
      </c>
      <c r="H9" s="52">
        <f t="shared" si="6"/>
        <v>216.48</v>
      </c>
      <c r="I9" s="52">
        <f t="shared" si="7"/>
        <v>6.4943999999999997</v>
      </c>
      <c r="J9" s="51">
        <f t="shared" si="8"/>
        <v>222.97439999999997</v>
      </c>
      <c r="K9" s="52">
        <f t="shared" si="9"/>
        <v>287.71777500000002</v>
      </c>
      <c r="L9" s="52">
        <f t="shared" si="10"/>
        <v>8.6315332500000004</v>
      </c>
      <c r="M9" s="51">
        <f t="shared" si="11"/>
        <v>296.34930825000004</v>
      </c>
      <c r="N9" s="53">
        <f t="shared" si="12"/>
        <v>359.35199999999992</v>
      </c>
      <c r="O9" s="53">
        <f t="shared" si="13"/>
        <v>10.780559999999998</v>
      </c>
      <c r="P9" s="51">
        <f t="shared" si="14"/>
        <v>370.13255999999996</v>
      </c>
      <c r="Q9" s="5"/>
      <c r="R9" s="3">
        <f t="shared" si="15"/>
        <v>127.8</v>
      </c>
      <c r="S9" s="3">
        <f t="shared" si="16"/>
        <v>216.35999999999999</v>
      </c>
      <c r="T9" s="3">
        <f t="shared" si="17"/>
        <v>288</v>
      </c>
      <c r="U9" s="3">
        <f t="shared" si="18"/>
        <v>359.46000000000004</v>
      </c>
      <c r="V9" s="3">
        <f t="shared" si="19"/>
        <v>432</v>
      </c>
      <c r="W9" s="27">
        <f t="shared" si="20"/>
        <v>360</v>
      </c>
    </row>
    <row r="10" spans="1:23" x14ac:dyDescent="0.3">
      <c r="A10" s="47" t="s">
        <v>65</v>
      </c>
      <c r="B10" s="50">
        <f t="shared" si="0"/>
        <v>118.03750000000001</v>
      </c>
      <c r="C10" s="50">
        <f t="shared" si="1"/>
        <v>3.5411249999999939</v>
      </c>
      <c r="D10" s="51">
        <f t="shared" si="2"/>
        <v>121.578625</v>
      </c>
      <c r="E10" s="50">
        <f t="shared" si="3"/>
        <v>202.40177500000001</v>
      </c>
      <c r="F10" s="50">
        <f t="shared" si="4"/>
        <v>6.0720532499999997</v>
      </c>
      <c r="G10" s="51">
        <f t="shared" si="5"/>
        <v>208.47382825</v>
      </c>
      <c r="H10" s="52">
        <f t="shared" si="6"/>
        <v>342.75999999999993</v>
      </c>
      <c r="I10" s="52">
        <f t="shared" si="7"/>
        <v>10.282799999999998</v>
      </c>
      <c r="J10" s="51">
        <f t="shared" si="8"/>
        <v>353.04279999999994</v>
      </c>
      <c r="K10" s="52">
        <f t="shared" si="9"/>
        <v>455.55314375000006</v>
      </c>
      <c r="L10" s="52">
        <f t="shared" si="10"/>
        <v>13.666594312500001</v>
      </c>
      <c r="M10" s="51">
        <f t="shared" si="11"/>
        <v>469.21973806250003</v>
      </c>
      <c r="N10" s="53">
        <f t="shared" si="12"/>
        <v>568.97399999999993</v>
      </c>
      <c r="O10" s="53">
        <f t="shared" si="13"/>
        <v>17.069219999999998</v>
      </c>
      <c r="P10" s="51">
        <f t="shared" si="14"/>
        <v>586.04321999999991</v>
      </c>
      <c r="Q10" s="5"/>
      <c r="R10" s="3">
        <f t="shared" si="15"/>
        <v>202.35</v>
      </c>
      <c r="S10" s="3">
        <f t="shared" si="16"/>
        <v>342.57</v>
      </c>
      <c r="T10" s="3">
        <f t="shared" si="17"/>
        <v>456</v>
      </c>
      <c r="U10" s="3">
        <f t="shared" si="18"/>
        <v>569.14499999999998</v>
      </c>
      <c r="V10" s="3">
        <f t="shared" si="19"/>
        <v>684</v>
      </c>
      <c r="W10" s="27">
        <f t="shared" si="20"/>
        <v>570</v>
      </c>
    </row>
    <row r="11" spans="1:23" ht="13.5" customHeight="1" x14ac:dyDescent="0.3">
      <c r="A11" s="47" t="s">
        <v>66</v>
      </c>
      <c r="B11" s="50">
        <f t="shared" si="0"/>
        <v>118.03750000000001</v>
      </c>
      <c r="C11" s="50">
        <f t="shared" si="1"/>
        <v>3.5411249999999939</v>
      </c>
      <c r="D11" s="51">
        <f t="shared" si="2"/>
        <v>121.578625</v>
      </c>
      <c r="E11" s="50">
        <f t="shared" si="3"/>
        <v>202.40177500000001</v>
      </c>
      <c r="F11" s="50">
        <f t="shared" si="4"/>
        <v>6.0720532499999997</v>
      </c>
      <c r="G11" s="51">
        <f t="shared" si="5"/>
        <v>208.47382825</v>
      </c>
      <c r="H11" s="52">
        <f t="shared" si="6"/>
        <v>342.75999999999993</v>
      </c>
      <c r="I11" s="52">
        <f t="shared" si="7"/>
        <v>10.282799999999998</v>
      </c>
      <c r="J11" s="51">
        <f t="shared" si="8"/>
        <v>353.04279999999994</v>
      </c>
      <c r="K11" s="52">
        <f t="shared" si="9"/>
        <v>455.55314375000006</v>
      </c>
      <c r="L11" s="52">
        <f t="shared" si="10"/>
        <v>13.666594312500001</v>
      </c>
      <c r="M11" s="51">
        <f t="shared" si="11"/>
        <v>469.21973806250003</v>
      </c>
      <c r="N11" s="53">
        <f t="shared" si="12"/>
        <v>568.97399999999993</v>
      </c>
      <c r="O11" s="53">
        <f t="shared" si="13"/>
        <v>17.069219999999998</v>
      </c>
      <c r="P11" s="51">
        <f t="shared" si="14"/>
        <v>586.04321999999991</v>
      </c>
      <c r="Q11" s="5"/>
      <c r="R11" s="3">
        <f t="shared" si="15"/>
        <v>202.35</v>
      </c>
      <c r="S11" s="3">
        <f t="shared" si="16"/>
        <v>342.57</v>
      </c>
      <c r="T11" s="3">
        <f t="shared" si="17"/>
        <v>456</v>
      </c>
      <c r="U11" s="3">
        <f t="shared" si="18"/>
        <v>569.14499999999998</v>
      </c>
      <c r="V11" s="3">
        <f t="shared" si="19"/>
        <v>684</v>
      </c>
      <c r="W11" s="27">
        <f t="shared" si="20"/>
        <v>570</v>
      </c>
    </row>
    <row r="12" spans="1:23" x14ac:dyDescent="0.3">
      <c r="A12" s="47" t="s">
        <v>68</v>
      </c>
      <c r="B12" s="50">
        <f t="shared" si="0"/>
        <v>118.03750000000001</v>
      </c>
      <c r="C12" s="50">
        <f t="shared" si="1"/>
        <v>3.5411249999999939</v>
      </c>
      <c r="D12" s="51">
        <f t="shared" si="2"/>
        <v>121.578625</v>
      </c>
      <c r="E12" s="50">
        <f t="shared" si="3"/>
        <v>202.40177500000001</v>
      </c>
      <c r="F12" s="50">
        <f t="shared" si="4"/>
        <v>6.0720532499999997</v>
      </c>
      <c r="G12" s="51">
        <f t="shared" si="5"/>
        <v>208.47382825</v>
      </c>
      <c r="H12" s="52">
        <f t="shared" si="6"/>
        <v>342.75999999999993</v>
      </c>
      <c r="I12" s="52">
        <f t="shared" si="7"/>
        <v>10.282799999999998</v>
      </c>
      <c r="J12" s="51">
        <f t="shared" si="8"/>
        <v>353.04279999999994</v>
      </c>
      <c r="K12" s="52">
        <f t="shared" si="9"/>
        <v>455.55314375000006</v>
      </c>
      <c r="L12" s="52">
        <f t="shared" si="10"/>
        <v>13.666594312500001</v>
      </c>
      <c r="M12" s="51">
        <f t="shared" si="11"/>
        <v>469.21973806250003</v>
      </c>
      <c r="N12" s="53">
        <f t="shared" si="12"/>
        <v>568.97399999999993</v>
      </c>
      <c r="O12" s="53">
        <f t="shared" si="13"/>
        <v>17.069219999999998</v>
      </c>
      <c r="P12" s="51">
        <f t="shared" si="14"/>
        <v>586.04321999999991</v>
      </c>
      <c r="Q12" s="5"/>
      <c r="R12" s="3">
        <f t="shared" si="15"/>
        <v>202.35</v>
      </c>
      <c r="S12" s="3">
        <f t="shared" si="16"/>
        <v>342.57</v>
      </c>
      <c r="T12" s="3">
        <f t="shared" si="17"/>
        <v>456</v>
      </c>
      <c r="U12" s="3">
        <f t="shared" si="18"/>
        <v>569.14499999999998</v>
      </c>
      <c r="V12" s="3">
        <f t="shared" si="19"/>
        <v>684</v>
      </c>
      <c r="W12" s="27">
        <f t="shared" si="20"/>
        <v>570</v>
      </c>
    </row>
    <row r="13" spans="1:23" ht="12" customHeight="1" x14ac:dyDescent="0.3">
      <c r="A13" s="47" t="s">
        <v>67</v>
      </c>
      <c r="B13" s="50">
        <f t="shared" si="0"/>
        <v>155.31250000000003</v>
      </c>
      <c r="C13" s="50">
        <f t="shared" si="1"/>
        <v>4.6593749999999829</v>
      </c>
      <c r="D13" s="51">
        <f t="shared" si="2"/>
        <v>159.97187500000001</v>
      </c>
      <c r="E13" s="50">
        <f t="shared" si="3"/>
        <v>266.31812500000001</v>
      </c>
      <c r="F13" s="50">
        <f t="shared" si="4"/>
        <v>7.9895437500000011</v>
      </c>
      <c r="G13" s="51">
        <f t="shared" si="5"/>
        <v>274.30766875</v>
      </c>
      <c r="H13" s="52">
        <f t="shared" si="6"/>
        <v>451</v>
      </c>
      <c r="I13" s="52">
        <f t="shared" si="7"/>
        <v>13.53</v>
      </c>
      <c r="J13" s="51">
        <f t="shared" si="8"/>
        <v>464.53</v>
      </c>
      <c r="K13" s="52">
        <f t="shared" si="9"/>
        <v>599.41203124999993</v>
      </c>
      <c r="L13" s="52">
        <f t="shared" si="10"/>
        <v>17.982360937500001</v>
      </c>
      <c r="M13" s="51">
        <f t="shared" si="11"/>
        <v>617.39439218749999</v>
      </c>
      <c r="N13" s="53">
        <f t="shared" si="12"/>
        <v>748.65</v>
      </c>
      <c r="O13" s="53">
        <f t="shared" si="13"/>
        <v>22.459500000000002</v>
      </c>
      <c r="P13" s="51">
        <f t="shared" si="14"/>
        <v>771.10950000000003</v>
      </c>
      <c r="Q13" s="5"/>
      <c r="R13" s="3">
        <f t="shared" si="15"/>
        <v>266.25</v>
      </c>
      <c r="S13" s="3">
        <f t="shared" si="16"/>
        <v>450.75</v>
      </c>
      <c r="T13" s="3">
        <f t="shared" si="17"/>
        <v>600</v>
      </c>
      <c r="U13" s="3">
        <f t="shared" si="18"/>
        <v>748.875</v>
      </c>
      <c r="V13" s="3">
        <f t="shared" si="19"/>
        <v>900</v>
      </c>
      <c r="W13" s="27">
        <f t="shared" si="20"/>
        <v>750</v>
      </c>
    </row>
    <row r="14" spans="1:23" x14ac:dyDescent="0.3">
      <c r="A14" s="47" t="s">
        <v>69</v>
      </c>
      <c r="B14" s="50">
        <f t="shared" si="0"/>
        <v>155.31250000000003</v>
      </c>
      <c r="C14" s="50">
        <f t="shared" si="1"/>
        <v>4.6593749999999829</v>
      </c>
      <c r="D14" s="51">
        <f t="shared" si="2"/>
        <v>159.97187500000001</v>
      </c>
      <c r="E14" s="50">
        <f t="shared" si="3"/>
        <v>266.31812500000001</v>
      </c>
      <c r="F14" s="50">
        <f t="shared" si="4"/>
        <v>7.9895437500000011</v>
      </c>
      <c r="G14" s="51">
        <f t="shared" si="5"/>
        <v>274.30766875</v>
      </c>
      <c r="H14" s="52">
        <f t="shared" si="6"/>
        <v>451</v>
      </c>
      <c r="I14" s="52">
        <f t="shared" si="7"/>
        <v>13.53</v>
      </c>
      <c r="J14" s="51">
        <f t="shared" si="8"/>
        <v>464.53</v>
      </c>
      <c r="K14" s="52">
        <f t="shared" si="9"/>
        <v>599.41203124999993</v>
      </c>
      <c r="L14" s="52">
        <f t="shared" si="10"/>
        <v>17.982360937500001</v>
      </c>
      <c r="M14" s="51">
        <f t="shared" si="11"/>
        <v>617.39439218749999</v>
      </c>
      <c r="N14" s="53">
        <f t="shared" si="12"/>
        <v>748.65</v>
      </c>
      <c r="O14" s="53">
        <f t="shared" si="13"/>
        <v>22.459500000000002</v>
      </c>
      <c r="P14" s="51">
        <f t="shared" si="14"/>
        <v>771.10950000000003</v>
      </c>
      <c r="Q14" s="5"/>
      <c r="R14" s="3">
        <f t="shared" si="15"/>
        <v>266.25</v>
      </c>
      <c r="S14" s="3">
        <f t="shared" si="16"/>
        <v>450.75</v>
      </c>
      <c r="T14" s="3">
        <f t="shared" si="17"/>
        <v>600</v>
      </c>
      <c r="U14" s="3">
        <f t="shared" si="18"/>
        <v>748.875</v>
      </c>
      <c r="V14" s="3">
        <f t="shared" si="19"/>
        <v>900</v>
      </c>
      <c r="W14" s="27">
        <f t="shared" si="20"/>
        <v>750</v>
      </c>
    </row>
    <row r="15" spans="1:23" ht="11.25" customHeight="1" x14ac:dyDescent="0.3">
      <c r="A15" s="47" t="s">
        <v>70</v>
      </c>
      <c r="B15" s="50">
        <f t="shared" si="0"/>
        <v>85.421874999999986</v>
      </c>
      <c r="C15" s="50">
        <f t="shared" si="1"/>
        <v>2.5626562500000034</v>
      </c>
      <c r="D15" s="51">
        <f t="shared" si="2"/>
        <v>87.984531249999989</v>
      </c>
      <c r="E15" s="50">
        <f t="shared" si="3"/>
        <v>146.47496875000002</v>
      </c>
      <c r="F15" s="50">
        <f t="shared" si="4"/>
        <v>4.394249062500001</v>
      </c>
      <c r="G15" s="51">
        <f t="shared" si="5"/>
        <v>150.86921781250001</v>
      </c>
      <c r="H15" s="52">
        <f t="shared" si="6"/>
        <v>248.04999999999998</v>
      </c>
      <c r="I15" s="52">
        <f t="shared" si="7"/>
        <v>7.4414999999999996</v>
      </c>
      <c r="J15" s="51">
        <f t="shared" si="8"/>
        <v>255.49149999999997</v>
      </c>
      <c r="K15" s="52">
        <f t="shared" si="9"/>
        <v>329.67661718750003</v>
      </c>
      <c r="L15" s="52">
        <f t="shared" si="10"/>
        <v>9.8902985156250018</v>
      </c>
      <c r="M15" s="51">
        <f t="shared" si="11"/>
        <v>339.56691570312506</v>
      </c>
      <c r="N15" s="53">
        <f t="shared" si="12"/>
        <v>411.75749999999999</v>
      </c>
      <c r="O15" s="53">
        <f t="shared" si="13"/>
        <v>12.352725000000001</v>
      </c>
      <c r="P15" s="51">
        <f t="shared" si="14"/>
        <v>424.11022500000001</v>
      </c>
      <c r="Q15" s="5"/>
      <c r="R15" s="3">
        <f t="shared" si="15"/>
        <v>146.4375</v>
      </c>
      <c r="S15" s="3">
        <f t="shared" si="16"/>
        <v>247.91249999999999</v>
      </c>
      <c r="T15" s="3">
        <f t="shared" si="17"/>
        <v>330</v>
      </c>
      <c r="U15" s="3">
        <f t="shared" si="18"/>
        <v>411.88125000000002</v>
      </c>
      <c r="V15" s="3">
        <f t="shared" si="19"/>
        <v>495</v>
      </c>
      <c r="W15" s="27">
        <f t="shared" si="20"/>
        <v>412.5</v>
      </c>
    </row>
    <row r="16" spans="1:23" x14ac:dyDescent="0.3">
      <c r="A16" s="47" t="s">
        <v>71</v>
      </c>
      <c r="B16" s="50">
        <f t="shared" si="0"/>
        <v>85.421874999999986</v>
      </c>
      <c r="C16" s="50">
        <f t="shared" si="1"/>
        <v>2.5626562500000034</v>
      </c>
      <c r="D16" s="51">
        <f t="shared" si="2"/>
        <v>87.984531249999989</v>
      </c>
      <c r="E16" s="50">
        <f t="shared" si="3"/>
        <v>146.47496875000002</v>
      </c>
      <c r="F16" s="50">
        <f t="shared" si="4"/>
        <v>4.394249062500001</v>
      </c>
      <c r="G16" s="51">
        <f t="shared" si="5"/>
        <v>150.86921781250001</v>
      </c>
      <c r="H16" s="52">
        <f t="shared" si="6"/>
        <v>248.04999999999998</v>
      </c>
      <c r="I16" s="52">
        <f t="shared" si="7"/>
        <v>7.4414999999999996</v>
      </c>
      <c r="J16" s="51">
        <f t="shared" si="8"/>
        <v>255.49149999999997</v>
      </c>
      <c r="K16" s="52">
        <f t="shared" si="9"/>
        <v>329.67661718750003</v>
      </c>
      <c r="L16" s="52">
        <f t="shared" si="10"/>
        <v>9.8902985156250018</v>
      </c>
      <c r="M16" s="51">
        <f t="shared" si="11"/>
        <v>339.56691570312506</v>
      </c>
      <c r="N16" s="53">
        <f t="shared" si="12"/>
        <v>411.75749999999999</v>
      </c>
      <c r="O16" s="53">
        <f t="shared" si="13"/>
        <v>12.352725000000001</v>
      </c>
      <c r="P16" s="51">
        <f t="shared" si="14"/>
        <v>424.11022500000001</v>
      </c>
      <c r="Q16" s="5"/>
      <c r="R16" s="3">
        <f t="shared" si="15"/>
        <v>146.4375</v>
      </c>
      <c r="S16" s="3">
        <f t="shared" si="16"/>
        <v>247.91249999999999</v>
      </c>
      <c r="T16" s="3">
        <f t="shared" si="17"/>
        <v>330</v>
      </c>
      <c r="U16" s="3">
        <f t="shared" si="18"/>
        <v>411.88125000000002</v>
      </c>
      <c r="V16" s="3">
        <f t="shared" si="19"/>
        <v>495</v>
      </c>
      <c r="W16" s="27">
        <f t="shared" si="20"/>
        <v>412.5</v>
      </c>
    </row>
    <row r="17" spans="1:23" ht="11.25" customHeight="1" x14ac:dyDescent="0.3">
      <c r="A17" s="47" t="s">
        <v>72</v>
      </c>
      <c r="B17" s="50">
        <f t="shared" si="0"/>
        <v>85.421874999999986</v>
      </c>
      <c r="C17" s="50">
        <f t="shared" si="1"/>
        <v>2.5626562500000034</v>
      </c>
      <c r="D17" s="51">
        <f t="shared" si="2"/>
        <v>87.984531249999989</v>
      </c>
      <c r="E17" s="50">
        <f t="shared" si="3"/>
        <v>146.47496875000002</v>
      </c>
      <c r="F17" s="50">
        <f t="shared" si="4"/>
        <v>4.394249062500001</v>
      </c>
      <c r="G17" s="51">
        <f t="shared" si="5"/>
        <v>150.86921781250001</v>
      </c>
      <c r="H17" s="52">
        <f t="shared" si="6"/>
        <v>248.04999999999998</v>
      </c>
      <c r="I17" s="52">
        <f t="shared" si="7"/>
        <v>7.4414999999999996</v>
      </c>
      <c r="J17" s="51">
        <f t="shared" si="8"/>
        <v>255.49149999999997</v>
      </c>
      <c r="K17" s="52">
        <f t="shared" si="9"/>
        <v>329.67661718750003</v>
      </c>
      <c r="L17" s="52">
        <f t="shared" si="10"/>
        <v>9.8902985156250018</v>
      </c>
      <c r="M17" s="51">
        <f t="shared" si="11"/>
        <v>339.56691570312506</v>
      </c>
      <c r="N17" s="53">
        <f t="shared" si="12"/>
        <v>411.75749999999999</v>
      </c>
      <c r="O17" s="53">
        <f t="shared" si="13"/>
        <v>12.352725000000001</v>
      </c>
      <c r="P17" s="51">
        <f t="shared" si="14"/>
        <v>424.11022500000001</v>
      </c>
      <c r="Q17" s="5"/>
      <c r="R17" s="3">
        <f t="shared" si="15"/>
        <v>146.4375</v>
      </c>
      <c r="S17" s="3">
        <f t="shared" si="16"/>
        <v>247.91249999999999</v>
      </c>
      <c r="T17" s="3">
        <f t="shared" si="17"/>
        <v>330</v>
      </c>
      <c r="U17" s="3">
        <f t="shared" si="18"/>
        <v>411.88125000000002</v>
      </c>
      <c r="V17" s="3">
        <f t="shared" si="19"/>
        <v>495</v>
      </c>
      <c r="W17" s="27">
        <f t="shared" si="20"/>
        <v>412.5</v>
      </c>
    </row>
    <row r="18" spans="1:23" x14ac:dyDescent="0.3">
      <c r="A18" s="47" t="s">
        <v>73</v>
      </c>
      <c r="B18" s="50">
        <f t="shared" si="0"/>
        <v>93.187499999999986</v>
      </c>
      <c r="C18" s="50">
        <f t="shared" si="1"/>
        <v>2.7956250000000011</v>
      </c>
      <c r="D18" s="51">
        <f t="shared" si="2"/>
        <v>95.983124999999987</v>
      </c>
      <c r="E18" s="50">
        <f t="shared" si="3"/>
        <v>159.79087499999997</v>
      </c>
      <c r="F18" s="50">
        <f t="shared" si="4"/>
        <v>4.7937262499999997</v>
      </c>
      <c r="G18" s="51">
        <f t="shared" si="5"/>
        <v>164.58460124999999</v>
      </c>
      <c r="H18" s="52">
        <f t="shared" si="6"/>
        <v>270.60000000000002</v>
      </c>
      <c r="I18" s="52">
        <f t="shared" si="7"/>
        <v>8.1180000000000003</v>
      </c>
      <c r="J18" s="51">
        <f t="shared" si="8"/>
        <v>278.71800000000002</v>
      </c>
      <c r="K18" s="52">
        <f t="shared" si="9"/>
        <v>359.64721875000009</v>
      </c>
      <c r="L18" s="52">
        <f t="shared" si="10"/>
        <v>10.789416562500001</v>
      </c>
      <c r="M18" s="51">
        <f t="shared" si="11"/>
        <v>370.43663531250007</v>
      </c>
      <c r="N18" s="53">
        <f t="shared" si="12"/>
        <v>449.18999999999994</v>
      </c>
      <c r="O18" s="53">
        <f t="shared" si="13"/>
        <v>13.475699999999998</v>
      </c>
      <c r="P18" s="51">
        <f t="shared" si="14"/>
        <v>462.66569999999996</v>
      </c>
      <c r="Q18" s="5"/>
      <c r="R18" s="3">
        <f t="shared" si="15"/>
        <v>159.75</v>
      </c>
      <c r="S18" s="3">
        <f t="shared" si="16"/>
        <v>270.45</v>
      </c>
      <c r="T18" s="3">
        <f t="shared" si="17"/>
        <v>360</v>
      </c>
      <c r="U18" s="3">
        <f t="shared" si="18"/>
        <v>449.32500000000005</v>
      </c>
      <c r="V18" s="3">
        <f t="shared" si="19"/>
        <v>540</v>
      </c>
      <c r="W18" s="27">
        <f t="shared" si="20"/>
        <v>450</v>
      </c>
    </row>
    <row r="19" spans="1:23" x14ac:dyDescent="0.3">
      <c r="A19" s="47" t="s">
        <v>28</v>
      </c>
      <c r="B19" s="50">
        <f t="shared" si="0"/>
        <v>62.125</v>
      </c>
      <c r="C19" s="50">
        <f t="shared" si="1"/>
        <v>1.8637500000000031</v>
      </c>
      <c r="D19" s="51">
        <f t="shared" si="2"/>
        <v>63.988750000000003</v>
      </c>
      <c r="E19" s="50">
        <f t="shared" si="3"/>
        <v>106.52724999999998</v>
      </c>
      <c r="F19" s="50">
        <f t="shared" si="4"/>
        <v>3.1958174999999991</v>
      </c>
      <c r="G19" s="51">
        <f t="shared" si="5"/>
        <v>109.72306749999997</v>
      </c>
      <c r="H19" s="52">
        <f t="shared" si="6"/>
        <v>180.39999999999998</v>
      </c>
      <c r="I19" s="52">
        <f t="shared" si="7"/>
        <v>5.411999999999999</v>
      </c>
      <c r="J19" s="51">
        <f t="shared" si="8"/>
        <v>185.81199999999998</v>
      </c>
      <c r="K19" s="52">
        <f t="shared" si="9"/>
        <v>239.76481250000001</v>
      </c>
      <c r="L19" s="52">
        <f t="shared" si="10"/>
        <v>7.1929443750000006</v>
      </c>
      <c r="M19" s="51">
        <f t="shared" si="11"/>
        <v>246.957756875</v>
      </c>
      <c r="N19" s="53">
        <f t="shared" si="12"/>
        <v>299.46000000000004</v>
      </c>
      <c r="O19" s="53">
        <f t="shared" si="13"/>
        <v>8.9838000000000005</v>
      </c>
      <c r="P19" s="51">
        <f t="shared" si="14"/>
        <v>308.44380000000001</v>
      </c>
      <c r="Q19" s="5"/>
      <c r="R19" s="3">
        <f t="shared" si="15"/>
        <v>106.5</v>
      </c>
      <c r="S19" s="3">
        <f t="shared" si="16"/>
        <v>180.29999999999998</v>
      </c>
      <c r="T19" s="3">
        <f t="shared" si="17"/>
        <v>240</v>
      </c>
      <c r="U19" s="3">
        <f t="shared" si="18"/>
        <v>299.55</v>
      </c>
      <c r="V19" s="3">
        <f t="shared" si="19"/>
        <v>360</v>
      </c>
      <c r="W19" s="27">
        <f t="shared" si="20"/>
        <v>300</v>
      </c>
    </row>
    <row r="20" spans="1:23" x14ac:dyDescent="0.3">
      <c r="A20" s="47" t="s">
        <v>29</v>
      </c>
      <c r="B20" s="50">
        <f t="shared" si="0"/>
        <v>46.593749999999993</v>
      </c>
      <c r="C20" s="50">
        <f t="shared" si="1"/>
        <v>1.3978125000000006</v>
      </c>
      <c r="D20" s="51">
        <f t="shared" si="2"/>
        <v>47.991562499999993</v>
      </c>
      <c r="E20" s="50">
        <f t="shared" si="3"/>
        <v>79.895437499999986</v>
      </c>
      <c r="F20" s="50">
        <f t="shared" si="4"/>
        <v>2.3968631249999999</v>
      </c>
      <c r="G20" s="51">
        <f t="shared" si="5"/>
        <v>82.292300624999996</v>
      </c>
      <c r="H20" s="52">
        <f t="shared" si="6"/>
        <v>135.30000000000001</v>
      </c>
      <c r="I20" s="52">
        <f t="shared" si="7"/>
        <v>4.0590000000000002</v>
      </c>
      <c r="J20" s="51">
        <f t="shared" si="8"/>
        <v>139.35900000000001</v>
      </c>
      <c r="K20" s="52">
        <f t="shared" si="9"/>
        <v>179.82360937500005</v>
      </c>
      <c r="L20" s="52">
        <f t="shared" si="10"/>
        <v>5.3947082812500007</v>
      </c>
      <c r="M20" s="51">
        <f t="shared" si="11"/>
        <v>185.21831765625004</v>
      </c>
      <c r="N20" s="53">
        <f t="shared" si="12"/>
        <v>224.59499999999997</v>
      </c>
      <c r="O20" s="53">
        <f t="shared" si="13"/>
        <v>6.737849999999999</v>
      </c>
      <c r="P20" s="51">
        <f t="shared" si="14"/>
        <v>231.33284999999998</v>
      </c>
      <c r="Q20" s="5"/>
      <c r="R20" s="3">
        <f t="shared" si="15"/>
        <v>79.875</v>
      </c>
      <c r="S20" s="3">
        <f t="shared" si="16"/>
        <v>135.22499999999999</v>
      </c>
      <c r="T20" s="3">
        <f t="shared" si="17"/>
        <v>180</v>
      </c>
      <c r="U20" s="3">
        <f t="shared" si="18"/>
        <v>224.66250000000002</v>
      </c>
      <c r="V20" s="3">
        <f t="shared" si="19"/>
        <v>270</v>
      </c>
      <c r="W20" s="27">
        <f t="shared" si="20"/>
        <v>225</v>
      </c>
    </row>
    <row r="21" spans="1:23" x14ac:dyDescent="0.3">
      <c r="A21" s="47" t="s">
        <v>30</v>
      </c>
      <c r="B21" s="50">
        <f t="shared" si="0"/>
        <v>34.945312499999993</v>
      </c>
      <c r="C21" s="50">
        <f t="shared" si="1"/>
        <v>1.048359375000004</v>
      </c>
      <c r="D21" s="51">
        <f t="shared" si="2"/>
        <v>35.993671874999997</v>
      </c>
      <c r="E21" s="50">
        <f t="shared" si="3"/>
        <v>59.921578125000003</v>
      </c>
      <c r="F21" s="50">
        <f t="shared" si="4"/>
        <v>1.79764734375</v>
      </c>
      <c r="G21" s="51">
        <f t="shared" si="5"/>
        <v>61.719225468750004</v>
      </c>
      <c r="H21" s="52">
        <f t="shared" si="6"/>
        <v>101.47499999999999</v>
      </c>
      <c r="I21" s="52">
        <f t="shared" si="7"/>
        <v>3.0442499999999999</v>
      </c>
      <c r="J21" s="51">
        <f t="shared" si="8"/>
        <v>104.51925</v>
      </c>
      <c r="K21" s="52">
        <f t="shared" si="9"/>
        <v>134.86770703125001</v>
      </c>
      <c r="L21" s="52">
        <f t="shared" si="10"/>
        <v>4.0460312109375005</v>
      </c>
      <c r="M21" s="51">
        <f t="shared" si="11"/>
        <v>138.91373824218752</v>
      </c>
      <c r="N21" s="53">
        <f t="shared" si="12"/>
        <v>168.44624999999999</v>
      </c>
      <c r="O21" s="53">
        <f t="shared" si="13"/>
        <v>5.0533874999999995</v>
      </c>
      <c r="P21" s="51">
        <f t="shared" si="14"/>
        <v>173.49963749999998</v>
      </c>
      <c r="Q21" s="5"/>
      <c r="R21" s="3">
        <f t="shared" si="15"/>
        <v>59.90625</v>
      </c>
      <c r="S21" s="3">
        <f t="shared" si="16"/>
        <v>101.41875</v>
      </c>
      <c r="T21" s="3">
        <f t="shared" si="17"/>
        <v>135</v>
      </c>
      <c r="U21" s="3">
        <f t="shared" si="18"/>
        <v>168.49687500000002</v>
      </c>
      <c r="V21" s="3">
        <f t="shared" si="19"/>
        <v>202.5</v>
      </c>
      <c r="W21" s="27">
        <f t="shared" si="20"/>
        <v>168.75</v>
      </c>
    </row>
    <row r="22" spans="1:23" x14ac:dyDescent="0.3">
      <c r="A22" s="47" t="s">
        <v>74</v>
      </c>
      <c r="B22" s="50">
        <f t="shared" si="0"/>
        <v>116.484375</v>
      </c>
      <c r="C22" s="50">
        <f t="shared" si="1"/>
        <v>3.4945312500000085</v>
      </c>
      <c r="D22" s="51">
        <f t="shared" si="2"/>
        <v>119.97890625000001</v>
      </c>
      <c r="E22" s="50">
        <f t="shared" si="3"/>
        <v>199.73859375000001</v>
      </c>
      <c r="F22" s="50">
        <f t="shared" si="4"/>
        <v>5.9921578125000003</v>
      </c>
      <c r="G22" s="51">
        <f t="shared" si="5"/>
        <v>205.73075156250002</v>
      </c>
      <c r="H22" s="52">
        <f t="shared" si="6"/>
        <v>338.25</v>
      </c>
      <c r="I22" s="52">
        <f t="shared" si="7"/>
        <v>10.147499999999999</v>
      </c>
      <c r="J22" s="51">
        <f t="shared" si="8"/>
        <v>348.39749999999998</v>
      </c>
      <c r="K22" s="52">
        <f t="shared" si="9"/>
        <v>449.5590234375</v>
      </c>
      <c r="L22" s="52">
        <f t="shared" si="10"/>
        <v>13.486770703125</v>
      </c>
      <c r="M22" s="51">
        <f t="shared" si="11"/>
        <v>463.04579414062499</v>
      </c>
      <c r="N22" s="53">
        <f t="shared" si="12"/>
        <v>561.48750000000007</v>
      </c>
      <c r="O22" s="53">
        <f t="shared" si="13"/>
        <v>16.844625000000001</v>
      </c>
      <c r="P22" s="51">
        <f t="shared" si="14"/>
        <v>578.33212500000002</v>
      </c>
      <c r="Q22" s="5"/>
      <c r="R22" s="3">
        <f t="shared" si="15"/>
        <v>199.6875</v>
      </c>
      <c r="S22" s="3">
        <f t="shared" si="16"/>
        <v>338.0625</v>
      </c>
      <c r="T22" s="3">
        <f t="shared" si="17"/>
        <v>450</v>
      </c>
      <c r="U22" s="3">
        <f t="shared" si="18"/>
        <v>561.65625</v>
      </c>
      <c r="V22" s="3">
        <f t="shared" si="19"/>
        <v>675</v>
      </c>
      <c r="W22" s="27">
        <f t="shared" si="20"/>
        <v>562.5</v>
      </c>
    </row>
    <row r="23" spans="1:23" x14ac:dyDescent="0.3">
      <c r="A23" s="47" t="s">
        <v>31</v>
      </c>
      <c r="B23" s="50">
        <f t="shared" si="0"/>
        <v>124.25</v>
      </c>
      <c r="C23" s="50">
        <f t="shared" si="1"/>
        <v>3.7275000000000063</v>
      </c>
      <c r="D23" s="51">
        <f t="shared" si="2"/>
        <v>127.97750000000001</v>
      </c>
      <c r="E23" s="50">
        <f t="shared" si="3"/>
        <v>213.05449999999996</v>
      </c>
      <c r="F23" s="50">
        <f t="shared" si="4"/>
        <v>6.3916349999999982</v>
      </c>
      <c r="G23" s="51">
        <f t="shared" si="5"/>
        <v>219.44613499999994</v>
      </c>
      <c r="H23" s="52">
        <f t="shared" si="6"/>
        <v>360.79999999999995</v>
      </c>
      <c r="I23" s="52">
        <f t="shared" si="7"/>
        <v>10.823999999999998</v>
      </c>
      <c r="J23" s="51">
        <f t="shared" si="8"/>
        <v>371.62399999999997</v>
      </c>
      <c r="K23" s="52">
        <f t="shared" si="9"/>
        <v>479.52962500000001</v>
      </c>
      <c r="L23" s="52">
        <f t="shared" si="10"/>
        <v>14.385888750000001</v>
      </c>
      <c r="M23" s="51">
        <f t="shared" si="11"/>
        <v>493.91551375</v>
      </c>
      <c r="N23" s="53">
        <f t="shared" si="12"/>
        <v>598.92000000000007</v>
      </c>
      <c r="O23" s="53">
        <f t="shared" si="13"/>
        <v>17.967600000000001</v>
      </c>
      <c r="P23" s="51">
        <f t="shared" si="14"/>
        <v>616.88760000000002</v>
      </c>
      <c r="Q23" s="5"/>
      <c r="R23" s="3">
        <f t="shared" si="15"/>
        <v>213</v>
      </c>
      <c r="S23" s="3">
        <f t="shared" si="16"/>
        <v>360.59999999999997</v>
      </c>
      <c r="T23" s="3">
        <f t="shared" si="17"/>
        <v>480</v>
      </c>
      <c r="U23" s="3">
        <f t="shared" si="18"/>
        <v>599.1</v>
      </c>
      <c r="V23" s="3">
        <f t="shared" si="19"/>
        <v>720</v>
      </c>
      <c r="W23" s="27">
        <f t="shared" si="20"/>
        <v>600</v>
      </c>
    </row>
    <row r="24" spans="1:23" x14ac:dyDescent="0.3">
      <c r="A24" s="47" t="s">
        <v>76</v>
      </c>
      <c r="B24" s="50">
        <f t="shared" si="0"/>
        <v>63.678124999999994</v>
      </c>
      <c r="C24" s="50">
        <f t="shared" si="1"/>
        <v>1.9103437499999956</v>
      </c>
      <c r="D24" s="51">
        <f t="shared" si="2"/>
        <v>65.58846874999999</v>
      </c>
      <c r="E24" s="50">
        <f t="shared" si="3"/>
        <v>109.19043125000002</v>
      </c>
      <c r="F24" s="50">
        <f t="shared" si="4"/>
        <v>3.2757129375000003</v>
      </c>
      <c r="G24" s="51">
        <f t="shared" si="5"/>
        <v>112.46614418750001</v>
      </c>
      <c r="H24" s="52">
        <f t="shared" si="6"/>
        <v>184.90999999999997</v>
      </c>
      <c r="I24" s="52">
        <f t="shared" si="7"/>
        <v>5.547299999999999</v>
      </c>
      <c r="J24" s="51">
        <f t="shared" si="8"/>
        <v>190.45729999999998</v>
      </c>
      <c r="K24" s="52">
        <f t="shared" si="9"/>
        <v>245.75893281249998</v>
      </c>
      <c r="L24" s="52">
        <f t="shared" si="10"/>
        <v>7.3727679843749998</v>
      </c>
      <c r="M24" s="51">
        <f t="shared" si="11"/>
        <v>253.13170079687498</v>
      </c>
      <c r="N24" s="53">
        <f t="shared" si="12"/>
        <v>306.94649999999996</v>
      </c>
      <c r="O24" s="53">
        <f t="shared" si="13"/>
        <v>9.2083949999999994</v>
      </c>
      <c r="P24" s="51">
        <f t="shared" si="14"/>
        <v>316.15489499999995</v>
      </c>
      <c r="Q24" s="5"/>
      <c r="R24" s="3">
        <f t="shared" si="15"/>
        <v>109.16249999999999</v>
      </c>
      <c r="S24" s="3">
        <f t="shared" si="16"/>
        <v>184.8075</v>
      </c>
      <c r="T24" s="3">
        <f t="shared" si="17"/>
        <v>246</v>
      </c>
      <c r="U24" s="3">
        <f t="shared" si="18"/>
        <v>307.03874999999999</v>
      </c>
      <c r="V24" s="3">
        <f t="shared" si="19"/>
        <v>369</v>
      </c>
      <c r="W24" s="27">
        <f t="shared" si="20"/>
        <v>307.5</v>
      </c>
    </row>
    <row r="25" spans="1:23" x14ac:dyDescent="0.3">
      <c r="A25" s="47" t="s">
        <v>75</v>
      </c>
      <c r="B25" s="50">
        <f t="shared" si="0"/>
        <v>63.678124999999994</v>
      </c>
      <c r="C25" s="50">
        <f t="shared" si="1"/>
        <v>1.9103437499999956</v>
      </c>
      <c r="D25" s="51">
        <f t="shared" si="2"/>
        <v>65.58846874999999</v>
      </c>
      <c r="E25" s="50">
        <f t="shared" si="3"/>
        <v>109.19043125000002</v>
      </c>
      <c r="F25" s="50">
        <f t="shared" si="4"/>
        <v>3.2757129375000003</v>
      </c>
      <c r="G25" s="51">
        <f t="shared" si="5"/>
        <v>112.46614418750001</v>
      </c>
      <c r="H25" s="52">
        <f t="shared" si="6"/>
        <v>184.90999999999997</v>
      </c>
      <c r="I25" s="52">
        <f t="shared" si="7"/>
        <v>5.547299999999999</v>
      </c>
      <c r="J25" s="51">
        <f t="shared" si="8"/>
        <v>190.45729999999998</v>
      </c>
      <c r="K25" s="52">
        <f t="shared" si="9"/>
        <v>245.75893281249998</v>
      </c>
      <c r="L25" s="52">
        <f t="shared" si="10"/>
        <v>7.3727679843749998</v>
      </c>
      <c r="M25" s="51">
        <f t="shared" si="11"/>
        <v>253.13170079687498</v>
      </c>
      <c r="N25" s="53">
        <f t="shared" si="12"/>
        <v>306.94649999999996</v>
      </c>
      <c r="O25" s="53">
        <f t="shared" si="13"/>
        <v>9.2083949999999994</v>
      </c>
      <c r="P25" s="51">
        <f t="shared" si="14"/>
        <v>316.15489499999995</v>
      </c>
      <c r="Q25" s="5"/>
      <c r="R25" s="3">
        <f t="shared" si="15"/>
        <v>109.16249999999999</v>
      </c>
      <c r="S25" s="3">
        <f t="shared" si="16"/>
        <v>184.8075</v>
      </c>
      <c r="T25" s="3">
        <f t="shared" si="17"/>
        <v>246</v>
      </c>
      <c r="U25" s="3">
        <f t="shared" si="18"/>
        <v>307.03874999999999</v>
      </c>
      <c r="V25" s="3">
        <f t="shared" si="19"/>
        <v>369</v>
      </c>
      <c r="W25" s="27">
        <f t="shared" si="20"/>
        <v>307.5</v>
      </c>
    </row>
    <row r="26" spans="1:23" x14ac:dyDescent="0.3">
      <c r="A26" s="47" t="s">
        <v>56</v>
      </c>
      <c r="B26" s="50">
        <f t="shared" si="0"/>
        <v>69.890624999999986</v>
      </c>
      <c r="C26" s="50">
        <f t="shared" si="1"/>
        <v>2.096718750000008</v>
      </c>
      <c r="D26" s="51">
        <f t="shared" si="2"/>
        <v>71.987343749999994</v>
      </c>
      <c r="E26" s="50">
        <f t="shared" si="3"/>
        <v>119.84315625000001</v>
      </c>
      <c r="F26" s="50">
        <f t="shared" si="4"/>
        <v>3.5952946875</v>
      </c>
      <c r="G26" s="51">
        <f t="shared" si="5"/>
        <v>123.43845093750001</v>
      </c>
      <c r="H26" s="52">
        <f t="shared" si="6"/>
        <v>202.95</v>
      </c>
      <c r="I26" s="52">
        <f t="shared" si="7"/>
        <v>6.0884999999999998</v>
      </c>
      <c r="J26" s="51">
        <f t="shared" si="8"/>
        <v>209.0385</v>
      </c>
      <c r="K26" s="52">
        <f t="shared" si="9"/>
        <v>269.73541406250001</v>
      </c>
      <c r="L26" s="52">
        <f t="shared" si="10"/>
        <v>8.092062421875001</v>
      </c>
      <c r="M26" s="51">
        <f t="shared" si="11"/>
        <v>277.82747648437504</v>
      </c>
      <c r="N26" s="53">
        <f t="shared" si="12"/>
        <v>336.89249999999998</v>
      </c>
      <c r="O26" s="53">
        <f t="shared" si="13"/>
        <v>10.106774999999999</v>
      </c>
      <c r="P26" s="51">
        <f t="shared" si="14"/>
        <v>346.99927499999995</v>
      </c>
      <c r="Q26" s="5"/>
      <c r="R26" s="3">
        <f t="shared" si="15"/>
        <v>119.8125</v>
      </c>
      <c r="S26" s="3">
        <f t="shared" si="16"/>
        <v>202.83750000000001</v>
      </c>
      <c r="T26" s="3">
        <f t="shared" si="17"/>
        <v>270</v>
      </c>
      <c r="U26" s="3">
        <f t="shared" si="18"/>
        <v>336.99375000000003</v>
      </c>
      <c r="V26" s="3">
        <f t="shared" si="19"/>
        <v>405</v>
      </c>
      <c r="W26" s="27">
        <f t="shared" si="20"/>
        <v>337.5</v>
      </c>
    </row>
    <row r="27" spans="1:23" x14ac:dyDescent="0.3">
      <c r="A27" s="47" t="s">
        <v>57</v>
      </c>
      <c r="B27" s="50">
        <f t="shared" si="0"/>
        <v>77.656250000000014</v>
      </c>
      <c r="C27" s="50">
        <f t="shared" si="1"/>
        <v>2.3296874999999915</v>
      </c>
      <c r="D27" s="51">
        <f t="shared" si="2"/>
        <v>79.985937500000006</v>
      </c>
      <c r="E27" s="50">
        <f t="shared" si="3"/>
        <v>133.1590625</v>
      </c>
      <c r="F27" s="50">
        <f t="shared" si="4"/>
        <v>3.9947718750000005</v>
      </c>
      <c r="G27" s="51">
        <f t="shared" si="5"/>
        <v>137.153834375</v>
      </c>
      <c r="H27" s="52">
        <f t="shared" si="6"/>
        <v>225.5</v>
      </c>
      <c r="I27" s="52">
        <f t="shared" si="7"/>
        <v>6.7649999999999997</v>
      </c>
      <c r="J27" s="51">
        <f t="shared" si="8"/>
        <v>232.26499999999999</v>
      </c>
      <c r="K27" s="52">
        <f t="shared" si="9"/>
        <v>299.70601562499996</v>
      </c>
      <c r="L27" s="52">
        <f t="shared" si="10"/>
        <v>8.9911804687500005</v>
      </c>
      <c r="M27" s="51">
        <f t="shared" si="11"/>
        <v>308.69719609374999</v>
      </c>
      <c r="N27" s="53">
        <f t="shared" si="12"/>
        <v>374.32499999999999</v>
      </c>
      <c r="O27" s="53">
        <f t="shared" si="13"/>
        <v>11.229750000000001</v>
      </c>
      <c r="P27" s="51">
        <f t="shared" si="14"/>
        <v>385.55475000000001</v>
      </c>
      <c r="Q27" s="5"/>
      <c r="R27" s="3">
        <f t="shared" si="15"/>
        <v>133.125</v>
      </c>
      <c r="S27" s="3">
        <f t="shared" si="16"/>
        <v>225.375</v>
      </c>
      <c r="T27" s="3">
        <f t="shared" si="17"/>
        <v>300</v>
      </c>
      <c r="U27" s="3">
        <f t="shared" si="18"/>
        <v>374.4375</v>
      </c>
      <c r="V27" s="3">
        <f t="shared" si="19"/>
        <v>450</v>
      </c>
      <c r="W27" s="27">
        <f t="shared" si="20"/>
        <v>375</v>
      </c>
    </row>
    <row r="28" spans="1:23" x14ac:dyDescent="0.3">
      <c r="A28" s="47" t="s">
        <v>58</v>
      </c>
      <c r="B28" s="50">
        <f t="shared" si="0"/>
        <v>124.25</v>
      </c>
      <c r="C28" s="50">
        <f t="shared" si="1"/>
        <v>3.7275000000000063</v>
      </c>
      <c r="D28" s="51">
        <f t="shared" si="2"/>
        <v>127.97750000000001</v>
      </c>
      <c r="E28" s="50">
        <f t="shared" si="3"/>
        <v>213.05449999999996</v>
      </c>
      <c r="F28" s="50">
        <f t="shared" si="4"/>
        <v>6.3916349999999982</v>
      </c>
      <c r="G28" s="51">
        <f t="shared" si="5"/>
        <v>219.44613499999994</v>
      </c>
      <c r="H28" s="52">
        <f t="shared" si="6"/>
        <v>360.79999999999995</v>
      </c>
      <c r="I28" s="52">
        <f t="shared" si="7"/>
        <v>10.823999999999998</v>
      </c>
      <c r="J28" s="51">
        <f t="shared" si="8"/>
        <v>371.62399999999997</v>
      </c>
      <c r="K28" s="52">
        <f t="shared" si="9"/>
        <v>479.52962500000001</v>
      </c>
      <c r="L28" s="52">
        <f t="shared" si="10"/>
        <v>14.385888750000001</v>
      </c>
      <c r="M28" s="51">
        <f t="shared" si="11"/>
        <v>493.91551375</v>
      </c>
      <c r="N28" s="53">
        <f t="shared" si="12"/>
        <v>598.92000000000007</v>
      </c>
      <c r="O28" s="53">
        <f t="shared" si="13"/>
        <v>17.967600000000001</v>
      </c>
      <c r="P28" s="51">
        <f t="shared" si="14"/>
        <v>616.88760000000002</v>
      </c>
      <c r="Q28" s="5"/>
      <c r="R28" s="3">
        <f t="shared" si="15"/>
        <v>213</v>
      </c>
      <c r="S28" s="3">
        <f t="shared" si="16"/>
        <v>360.59999999999997</v>
      </c>
      <c r="T28" s="3">
        <f t="shared" si="17"/>
        <v>480</v>
      </c>
      <c r="U28" s="3">
        <f t="shared" si="18"/>
        <v>599.1</v>
      </c>
      <c r="V28" s="3">
        <f t="shared" si="19"/>
        <v>720</v>
      </c>
      <c r="W28" s="27">
        <f t="shared" si="20"/>
        <v>600</v>
      </c>
    </row>
    <row r="29" spans="1:23" ht="15.75" customHeight="1" x14ac:dyDescent="0.3">
      <c r="A29" s="11"/>
      <c r="B29" s="12"/>
      <c r="C29" s="12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 t="s">
        <v>5</v>
      </c>
      <c r="Q29" s="5" t="s">
        <v>5</v>
      </c>
      <c r="R29" s="3" t="s">
        <v>5</v>
      </c>
      <c r="S29" s="3" t="s">
        <v>5</v>
      </c>
      <c r="T29" s="3" t="s">
        <v>5</v>
      </c>
      <c r="U29" s="3" t="s">
        <v>5</v>
      </c>
      <c r="V29" s="3" t="s">
        <v>5</v>
      </c>
      <c r="W29" s="19" t="s">
        <v>5</v>
      </c>
    </row>
    <row r="30" spans="1:23" x14ac:dyDescent="0.3">
      <c r="A30" s="13" t="s">
        <v>21</v>
      </c>
      <c r="B30" s="14"/>
      <c r="C30" s="14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0" t="s">
        <v>5</v>
      </c>
      <c r="Q30" s="5"/>
      <c r="R30" s="3" t="s">
        <v>5</v>
      </c>
      <c r="S30" s="3" t="s">
        <v>5</v>
      </c>
      <c r="T30" s="3" t="s">
        <v>5</v>
      </c>
      <c r="U30" s="3" t="s">
        <v>5</v>
      </c>
      <c r="V30" s="3" t="s">
        <v>5</v>
      </c>
      <c r="W30" s="8"/>
    </row>
    <row r="31" spans="1:23" x14ac:dyDescent="0.3">
      <c r="A31" s="47" t="s">
        <v>61</v>
      </c>
      <c r="B31" s="50">
        <f>VALUE(D31*100/$K$3)</f>
        <v>93.601666666666645</v>
      </c>
      <c r="C31" s="50">
        <f>VALUE(D31*$K$2/$K$3)</f>
        <v>2.8080499999999993</v>
      </c>
      <c r="D31" s="51">
        <f>(R31+R31*$K$2/100)*$D$3/6</f>
        <v>96.409716666666654</v>
      </c>
      <c r="E31" s="54">
        <f>VALUE(G31*100/$K$3)</f>
        <v>160.50105666666667</v>
      </c>
      <c r="F31" s="54">
        <f>VALUE(G31*$K$2/$K$3)</f>
        <v>4.8150316999999996</v>
      </c>
      <c r="G31" s="51">
        <f>(S31+S31*$K$2/100)*$G$3/12</f>
        <v>165.31608836666666</v>
      </c>
      <c r="H31" s="50">
        <f>VALUE(J31*100/$K$3)</f>
        <v>271.80266666666665</v>
      </c>
      <c r="I31" s="50">
        <f>VALUE(J31*$K$2/$K$3)</f>
        <v>8.1540800000000004</v>
      </c>
      <c r="J31" s="51">
        <f>(T31+T31*$K$2/100)*$I$3/18</f>
        <v>279.95674666666667</v>
      </c>
      <c r="K31" s="53">
        <f>VALUE(M31*100/$K$3)</f>
        <v>361.2456508333334</v>
      </c>
      <c r="L31" s="53">
        <f>VALUE(M31*$K$2/$K$3)</f>
        <v>10.837369525000002</v>
      </c>
      <c r="M31" s="55">
        <f>(U31+U31*$K$2/100)*$M$3/24</f>
        <v>372.08302035833339</v>
      </c>
      <c r="N31" s="53">
        <f>VALUE(P31*100/$K$3)</f>
        <v>451.18640000000005</v>
      </c>
      <c r="O31" s="53">
        <f>VALUE(P31*$K$2/$K$3)</f>
        <v>13.535591999999999</v>
      </c>
      <c r="P31" s="51">
        <f>(V31+V31*$K$2/100)*$P$3/30</f>
        <v>464.721992</v>
      </c>
      <c r="Q31" s="5"/>
      <c r="R31" s="3">
        <f>W31*$S$1</f>
        <v>160.45999999999998</v>
      </c>
      <c r="S31" s="3">
        <f>W31*$S$2</f>
        <v>271.65199999999999</v>
      </c>
      <c r="T31" s="3">
        <f>W31*$U$1</f>
        <v>361.6</v>
      </c>
      <c r="U31" s="3">
        <f>W31*$U$2</f>
        <v>451.322</v>
      </c>
      <c r="V31" s="3">
        <f>W31*$W$1</f>
        <v>542.4</v>
      </c>
      <c r="W31" s="27">
        <v>452</v>
      </c>
    </row>
    <row r="32" spans="1:23" ht="14.25" customHeight="1" x14ac:dyDescent="0.3">
      <c r="A32" s="47" t="s">
        <v>63</v>
      </c>
      <c r="B32" s="50">
        <f t="shared" ref="B32:B53" si="21">VALUE(D32*100/$K$3)</f>
        <v>93.601666666666645</v>
      </c>
      <c r="C32" s="50">
        <f t="shared" ref="C32:C53" si="22">VALUE(D32*$K$2/$K$3)</f>
        <v>2.8080499999999993</v>
      </c>
      <c r="D32" s="51">
        <f t="shared" ref="D32:D53" si="23">(R32+R32*$K$2/100)*$D$3/6</f>
        <v>96.409716666666654</v>
      </c>
      <c r="E32" s="54">
        <f t="shared" ref="E32:E53" si="24">VALUE(G32*100/$K$3)</f>
        <v>160.50105666666667</v>
      </c>
      <c r="F32" s="54">
        <f t="shared" ref="F32:F53" si="25">VALUE(G32*$K$2/$K$3)</f>
        <v>4.8150316999999996</v>
      </c>
      <c r="G32" s="51">
        <f t="shared" ref="G32:G53" si="26">(S32+S32*$K$2/100)*$G$3/12</f>
        <v>165.31608836666666</v>
      </c>
      <c r="H32" s="50">
        <f t="shared" ref="H32:H53" si="27">VALUE(J32*100/$K$3)</f>
        <v>271.80266666666665</v>
      </c>
      <c r="I32" s="50">
        <f t="shared" ref="I32:I53" si="28">VALUE(J32*$K$2/$K$3)</f>
        <v>8.1540800000000004</v>
      </c>
      <c r="J32" s="51">
        <f t="shared" ref="J32:J53" si="29">(T32+T32*$K$2/100)*$I$3/18</f>
        <v>279.95674666666667</v>
      </c>
      <c r="K32" s="53">
        <f t="shared" ref="K32:K53" si="30">VALUE(M32*100/$K$3)</f>
        <v>361.2456508333334</v>
      </c>
      <c r="L32" s="53">
        <f t="shared" ref="L32:L53" si="31">VALUE(M32*$K$2/$K$3)</f>
        <v>10.837369525000002</v>
      </c>
      <c r="M32" s="55">
        <f t="shared" ref="M32:M53" si="32">(U32+U32*$K$2/100)*$M$3/24</f>
        <v>372.08302035833339</v>
      </c>
      <c r="N32" s="53">
        <f t="shared" ref="N32:N53" si="33">VALUE(P32*100/$K$3)</f>
        <v>451.18640000000005</v>
      </c>
      <c r="O32" s="53">
        <f t="shared" ref="O32:O53" si="34">VALUE(P32*$K$2/$K$3)</f>
        <v>13.535591999999999</v>
      </c>
      <c r="P32" s="51">
        <f t="shared" ref="P32:P53" si="35">(V32+V32*$K$2/100)*$P$3/30</f>
        <v>464.721992</v>
      </c>
      <c r="Q32" s="5"/>
      <c r="R32" s="3">
        <f t="shared" ref="R32:R53" si="36">W32*$S$1</f>
        <v>160.45999999999998</v>
      </c>
      <c r="S32" s="3">
        <f t="shared" ref="S32:S53" si="37">W32*$S$2</f>
        <v>271.65199999999999</v>
      </c>
      <c r="T32" s="3">
        <f t="shared" ref="T32:T53" si="38">W32*$U$1</f>
        <v>361.6</v>
      </c>
      <c r="U32" s="3">
        <f t="shared" ref="U32:U53" si="39">W32*$U$2</f>
        <v>451.322</v>
      </c>
      <c r="V32" s="3">
        <f t="shared" ref="V32:V53" si="40">W32*$W$1</f>
        <v>542.4</v>
      </c>
      <c r="W32" s="27">
        <f>'Base Premium'!G32</f>
        <v>452</v>
      </c>
    </row>
    <row r="33" spans="1:23" x14ac:dyDescent="0.3">
      <c r="A33" s="47" t="s">
        <v>62</v>
      </c>
      <c r="B33" s="50">
        <f t="shared" si="21"/>
        <v>99.399999999999991</v>
      </c>
      <c r="C33" s="50">
        <f t="shared" si="22"/>
        <v>2.9819999999999998</v>
      </c>
      <c r="D33" s="51">
        <f t="shared" si="23"/>
        <v>102.38199999999999</v>
      </c>
      <c r="E33" s="54">
        <f t="shared" si="24"/>
        <v>170.44360000000003</v>
      </c>
      <c r="F33" s="54">
        <f t="shared" si="25"/>
        <v>5.1133080000000009</v>
      </c>
      <c r="G33" s="51">
        <f t="shared" si="26"/>
        <v>175.55690800000002</v>
      </c>
      <c r="H33" s="50">
        <f t="shared" si="27"/>
        <v>288.64</v>
      </c>
      <c r="I33" s="50">
        <f t="shared" si="28"/>
        <v>8.6592000000000002</v>
      </c>
      <c r="J33" s="51">
        <f t="shared" si="29"/>
        <v>297.29919999999998</v>
      </c>
      <c r="K33" s="53">
        <f t="shared" si="30"/>
        <v>383.62370000000004</v>
      </c>
      <c r="L33" s="53">
        <f t="shared" si="31"/>
        <v>11.508711000000002</v>
      </c>
      <c r="M33" s="55">
        <f t="shared" si="32"/>
        <v>395.13241100000005</v>
      </c>
      <c r="N33" s="53">
        <f t="shared" si="33"/>
        <v>479.13599999999997</v>
      </c>
      <c r="O33" s="53">
        <f t="shared" si="34"/>
        <v>14.374079999999998</v>
      </c>
      <c r="P33" s="51">
        <f t="shared" si="35"/>
        <v>493.51007999999996</v>
      </c>
      <c r="Q33" s="5"/>
      <c r="R33" s="3">
        <f t="shared" si="36"/>
        <v>170.39999999999998</v>
      </c>
      <c r="S33" s="3">
        <f t="shared" si="37"/>
        <v>288.48</v>
      </c>
      <c r="T33" s="3">
        <f t="shared" si="38"/>
        <v>384</v>
      </c>
      <c r="U33" s="3">
        <f t="shared" si="39"/>
        <v>479.28000000000003</v>
      </c>
      <c r="V33" s="3">
        <f t="shared" si="40"/>
        <v>576</v>
      </c>
      <c r="W33" s="27">
        <v>480</v>
      </c>
    </row>
    <row r="34" spans="1:23" ht="15" customHeight="1" x14ac:dyDescent="0.3">
      <c r="A34" s="47" t="s">
        <v>64</v>
      </c>
      <c r="B34" s="50">
        <f t="shared" si="21"/>
        <v>99.399999999999991</v>
      </c>
      <c r="C34" s="50">
        <f t="shared" si="22"/>
        <v>2.9819999999999998</v>
      </c>
      <c r="D34" s="51">
        <f t="shared" si="23"/>
        <v>102.38199999999999</v>
      </c>
      <c r="E34" s="54">
        <f t="shared" si="24"/>
        <v>170.44360000000003</v>
      </c>
      <c r="F34" s="54">
        <f t="shared" si="25"/>
        <v>5.1133080000000009</v>
      </c>
      <c r="G34" s="51">
        <f t="shared" si="26"/>
        <v>175.55690800000002</v>
      </c>
      <c r="H34" s="50">
        <f t="shared" si="27"/>
        <v>288.64</v>
      </c>
      <c r="I34" s="50">
        <f t="shared" si="28"/>
        <v>8.6592000000000002</v>
      </c>
      <c r="J34" s="51">
        <f t="shared" si="29"/>
        <v>297.29919999999998</v>
      </c>
      <c r="K34" s="53">
        <f t="shared" si="30"/>
        <v>383.62370000000004</v>
      </c>
      <c r="L34" s="53">
        <f t="shared" si="31"/>
        <v>11.508711000000002</v>
      </c>
      <c r="M34" s="55">
        <f t="shared" si="32"/>
        <v>395.13241100000005</v>
      </c>
      <c r="N34" s="53">
        <f t="shared" si="33"/>
        <v>479.13599999999997</v>
      </c>
      <c r="O34" s="53">
        <f t="shared" si="34"/>
        <v>14.374079999999998</v>
      </c>
      <c r="P34" s="51">
        <f t="shared" si="35"/>
        <v>493.51007999999996</v>
      </c>
      <c r="Q34" s="5"/>
      <c r="R34" s="3">
        <f t="shared" si="36"/>
        <v>170.39999999999998</v>
      </c>
      <c r="S34" s="3">
        <f t="shared" si="37"/>
        <v>288.48</v>
      </c>
      <c r="T34" s="3">
        <f t="shared" si="38"/>
        <v>384</v>
      </c>
      <c r="U34" s="3">
        <f t="shared" si="39"/>
        <v>479.28000000000003</v>
      </c>
      <c r="V34" s="3">
        <f t="shared" si="40"/>
        <v>576</v>
      </c>
      <c r="W34" s="27">
        <f>'Base Premium'!G34</f>
        <v>480</v>
      </c>
    </row>
    <row r="35" spans="1:23" x14ac:dyDescent="0.3">
      <c r="A35" s="47" t="s">
        <v>65</v>
      </c>
      <c r="B35" s="50">
        <f t="shared" si="21"/>
        <v>157.38333333333335</v>
      </c>
      <c r="C35" s="50">
        <f t="shared" si="22"/>
        <v>4.7215000000000007</v>
      </c>
      <c r="D35" s="51">
        <f t="shared" si="23"/>
        <v>162.10483333333335</v>
      </c>
      <c r="E35" s="54">
        <f t="shared" si="24"/>
        <v>269.86903333333333</v>
      </c>
      <c r="F35" s="54">
        <f t="shared" si="25"/>
        <v>8.0960710000000002</v>
      </c>
      <c r="G35" s="51">
        <f t="shared" si="26"/>
        <v>277.96510433333333</v>
      </c>
      <c r="H35" s="50">
        <f t="shared" si="27"/>
        <v>457.01333333333338</v>
      </c>
      <c r="I35" s="50">
        <f t="shared" si="28"/>
        <v>13.710400000000002</v>
      </c>
      <c r="J35" s="51">
        <f t="shared" si="29"/>
        <v>470.72373333333337</v>
      </c>
      <c r="K35" s="53">
        <f t="shared" si="30"/>
        <v>607.40419166666663</v>
      </c>
      <c r="L35" s="53">
        <f t="shared" si="31"/>
        <v>18.22212575</v>
      </c>
      <c r="M35" s="55">
        <f t="shared" si="32"/>
        <v>625.62631741666667</v>
      </c>
      <c r="N35" s="53">
        <f t="shared" si="33"/>
        <v>758.63199999999995</v>
      </c>
      <c r="O35" s="53">
        <f t="shared" si="34"/>
        <v>22.758960000000002</v>
      </c>
      <c r="P35" s="51">
        <f t="shared" si="35"/>
        <v>781.39095999999995</v>
      </c>
      <c r="Q35" s="5"/>
      <c r="R35" s="3">
        <f t="shared" si="36"/>
        <v>269.8</v>
      </c>
      <c r="S35" s="3">
        <f t="shared" si="37"/>
        <v>456.76</v>
      </c>
      <c r="T35" s="3">
        <f t="shared" si="38"/>
        <v>608</v>
      </c>
      <c r="U35" s="3">
        <f t="shared" si="39"/>
        <v>758.86</v>
      </c>
      <c r="V35" s="3">
        <f t="shared" si="40"/>
        <v>912</v>
      </c>
      <c r="W35" s="27">
        <v>760</v>
      </c>
    </row>
    <row r="36" spans="1:23" ht="14.25" customHeight="1" x14ac:dyDescent="0.3">
      <c r="A36" s="47" t="s">
        <v>66</v>
      </c>
      <c r="B36" s="50">
        <f t="shared" si="21"/>
        <v>157.38333333333335</v>
      </c>
      <c r="C36" s="50">
        <f t="shared" si="22"/>
        <v>4.7215000000000007</v>
      </c>
      <c r="D36" s="51">
        <f t="shared" si="23"/>
        <v>162.10483333333335</v>
      </c>
      <c r="E36" s="54">
        <f t="shared" si="24"/>
        <v>269.86903333333333</v>
      </c>
      <c r="F36" s="54">
        <f t="shared" si="25"/>
        <v>8.0960710000000002</v>
      </c>
      <c r="G36" s="51">
        <f t="shared" si="26"/>
        <v>277.96510433333333</v>
      </c>
      <c r="H36" s="50">
        <f t="shared" si="27"/>
        <v>457.01333333333338</v>
      </c>
      <c r="I36" s="50">
        <f t="shared" si="28"/>
        <v>13.710400000000002</v>
      </c>
      <c r="J36" s="51">
        <f t="shared" si="29"/>
        <v>470.72373333333337</v>
      </c>
      <c r="K36" s="53">
        <f t="shared" si="30"/>
        <v>607.40419166666663</v>
      </c>
      <c r="L36" s="53">
        <f t="shared" si="31"/>
        <v>18.22212575</v>
      </c>
      <c r="M36" s="55">
        <f t="shared" si="32"/>
        <v>625.62631741666667</v>
      </c>
      <c r="N36" s="53">
        <f t="shared" si="33"/>
        <v>758.63199999999995</v>
      </c>
      <c r="O36" s="53">
        <f t="shared" si="34"/>
        <v>22.758960000000002</v>
      </c>
      <c r="P36" s="51">
        <f t="shared" si="35"/>
        <v>781.39095999999995</v>
      </c>
      <c r="Q36" s="5"/>
      <c r="R36" s="3">
        <f t="shared" si="36"/>
        <v>269.8</v>
      </c>
      <c r="S36" s="3">
        <f t="shared" si="37"/>
        <v>456.76</v>
      </c>
      <c r="T36" s="3">
        <f t="shared" si="38"/>
        <v>608</v>
      </c>
      <c r="U36" s="3">
        <f t="shared" si="39"/>
        <v>758.86</v>
      </c>
      <c r="V36" s="3">
        <f t="shared" si="40"/>
        <v>912</v>
      </c>
      <c r="W36" s="27">
        <f>'Base Premium'!G36</f>
        <v>760</v>
      </c>
    </row>
    <row r="37" spans="1:23" x14ac:dyDescent="0.3">
      <c r="A37" s="47" t="s">
        <v>68</v>
      </c>
      <c r="B37" s="50">
        <f t="shared" si="21"/>
        <v>157.38333333333335</v>
      </c>
      <c r="C37" s="50">
        <f t="shared" si="22"/>
        <v>4.7215000000000007</v>
      </c>
      <c r="D37" s="51">
        <f t="shared" si="23"/>
        <v>162.10483333333335</v>
      </c>
      <c r="E37" s="54">
        <f t="shared" si="24"/>
        <v>269.86903333333333</v>
      </c>
      <c r="F37" s="54">
        <f t="shared" si="25"/>
        <v>8.0960710000000002</v>
      </c>
      <c r="G37" s="51">
        <f t="shared" si="26"/>
        <v>277.96510433333333</v>
      </c>
      <c r="H37" s="50">
        <f t="shared" si="27"/>
        <v>457.01333333333338</v>
      </c>
      <c r="I37" s="50">
        <f t="shared" si="28"/>
        <v>13.710400000000002</v>
      </c>
      <c r="J37" s="51">
        <f t="shared" si="29"/>
        <v>470.72373333333337</v>
      </c>
      <c r="K37" s="53">
        <f t="shared" si="30"/>
        <v>607.40419166666663</v>
      </c>
      <c r="L37" s="53">
        <f t="shared" si="31"/>
        <v>18.22212575</v>
      </c>
      <c r="M37" s="55">
        <f t="shared" si="32"/>
        <v>625.62631741666667</v>
      </c>
      <c r="N37" s="53">
        <f t="shared" si="33"/>
        <v>758.63199999999995</v>
      </c>
      <c r="O37" s="53">
        <f t="shared" si="34"/>
        <v>22.758960000000002</v>
      </c>
      <c r="P37" s="51">
        <f t="shared" si="35"/>
        <v>781.39095999999995</v>
      </c>
      <c r="Q37" s="5"/>
      <c r="R37" s="3">
        <f t="shared" si="36"/>
        <v>269.8</v>
      </c>
      <c r="S37" s="3">
        <f t="shared" si="37"/>
        <v>456.76</v>
      </c>
      <c r="T37" s="3">
        <f t="shared" si="38"/>
        <v>608</v>
      </c>
      <c r="U37" s="3">
        <f t="shared" si="39"/>
        <v>758.86</v>
      </c>
      <c r="V37" s="3">
        <f t="shared" si="40"/>
        <v>912</v>
      </c>
      <c r="W37" s="27">
        <v>760</v>
      </c>
    </row>
    <row r="38" spans="1:23" ht="14.25" customHeight="1" x14ac:dyDescent="0.3">
      <c r="A38" s="47" t="s">
        <v>67</v>
      </c>
      <c r="B38" s="50">
        <f t="shared" si="21"/>
        <v>207.08333333333331</v>
      </c>
      <c r="C38" s="50">
        <f t="shared" si="22"/>
        <v>6.2124999999999995</v>
      </c>
      <c r="D38" s="51">
        <f t="shared" si="23"/>
        <v>213.29583333333332</v>
      </c>
      <c r="E38" s="54">
        <f t="shared" si="24"/>
        <v>355.09083333333336</v>
      </c>
      <c r="F38" s="54">
        <f t="shared" si="25"/>
        <v>10.652725</v>
      </c>
      <c r="G38" s="51">
        <f t="shared" si="26"/>
        <v>365.74355833333334</v>
      </c>
      <c r="H38" s="50">
        <f t="shared" si="27"/>
        <v>601.33333333333337</v>
      </c>
      <c r="I38" s="50">
        <f t="shared" si="28"/>
        <v>18.04</v>
      </c>
      <c r="J38" s="51">
        <f t="shared" si="29"/>
        <v>619.37333333333333</v>
      </c>
      <c r="K38" s="53">
        <f t="shared" si="30"/>
        <v>799.21604166666668</v>
      </c>
      <c r="L38" s="53">
        <f t="shared" si="31"/>
        <v>23.976481249999999</v>
      </c>
      <c r="M38" s="55">
        <f t="shared" si="32"/>
        <v>823.19252291666669</v>
      </c>
      <c r="N38" s="53">
        <f t="shared" si="33"/>
        <v>998.19999999999993</v>
      </c>
      <c r="O38" s="53">
        <f t="shared" si="34"/>
        <v>29.946000000000002</v>
      </c>
      <c r="P38" s="51">
        <f t="shared" si="35"/>
        <v>1028.146</v>
      </c>
      <c r="Q38" s="5"/>
      <c r="R38" s="3">
        <f t="shared" si="36"/>
        <v>355</v>
      </c>
      <c r="S38" s="3">
        <f t="shared" si="37"/>
        <v>601</v>
      </c>
      <c r="T38" s="3">
        <f t="shared" si="38"/>
        <v>800</v>
      </c>
      <c r="U38" s="3">
        <f t="shared" si="39"/>
        <v>998.5</v>
      </c>
      <c r="V38" s="3">
        <f t="shared" si="40"/>
        <v>1200</v>
      </c>
      <c r="W38" s="27">
        <v>1000</v>
      </c>
    </row>
    <row r="39" spans="1:23" x14ac:dyDescent="0.3">
      <c r="A39" s="47" t="s">
        <v>69</v>
      </c>
      <c r="B39" s="50">
        <f t="shared" si="21"/>
        <v>207.08333333333331</v>
      </c>
      <c r="C39" s="50">
        <f t="shared" si="22"/>
        <v>6.2124999999999995</v>
      </c>
      <c r="D39" s="51">
        <f t="shared" si="23"/>
        <v>213.29583333333332</v>
      </c>
      <c r="E39" s="54">
        <f t="shared" si="24"/>
        <v>355.09083333333336</v>
      </c>
      <c r="F39" s="54">
        <f t="shared" si="25"/>
        <v>10.652725</v>
      </c>
      <c r="G39" s="51">
        <f t="shared" si="26"/>
        <v>365.74355833333334</v>
      </c>
      <c r="H39" s="50">
        <f t="shared" si="27"/>
        <v>601.33333333333337</v>
      </c>
      <c r="I39" s="50">
        <f t="shared" si="28"/>
        <v>18.04</v>
      </c>
      <c r="J39" s="51">
        <f t="shared" si="29"/>
        <v>619.37333333333333</v>
      </c>
      <c r="K39" s="53">
        <f t="shared" si="30"/>
        <v>799.21604166666668</v>
      </c>
      <c r="L39" s="53">
        <f t="shared" si="31"/>
        <v>23.976481249999999</v>
      </c>
      <c r="M39" s="55">
        <f t="shared" si="32"/>
        <v>823.19252291666669</v>
      </c>
      <c r="N39" s="53">
        <f t="shared" si="33"/>
        <v>998.19999999999993</v>
      </c>
      <c r="O39" s="53">
        <f t="shared" si="34"/>
        <v>29.946000000000002</v>
      </c>
      <c r="P39" s="51">
        <f t="shared" si="35"/>
        <v>1028.146</v>
      </c>
      <c r="Q39" s="5"/>
      <c r="R39" s="3">
        <f t="shared" si="36"/>
        <v>355</v>
      </c>
      <c r="S39" s="3">
        <f t="shared" si="37"/>
        <v>601</v>
      </c>
      <c r="T39" s="3">
        <f t="shared" si="38"/>
        <v>800</v>
      </c>
      <c r="U39" s="3">
        <f t="shared" si="39"/>
        <v>998.5</v>
      </c>
      <c r="V39" s="3">
        <f t="shared" si="40"/>
        <v>1200</v>
      </c>
      <c r="W39" s="27">
        <v>1000</v>
      </c>
    </row>
    <row r="40" spans="1:23" ht="15.75" customHeight="1" x14ac:dyDescent="0.3">
      <c r="A40" s="47" t="s">
        <v>70</v>
      </c>
      <c r="B40" s="50">
        <f t="shared" si="21"/>
        <v>113.89583333333333</v>
      </c>
      <c r="C40" s="50">
        <f t="shared" si="22"/>
        <v>3.4168749999999997</v>
      </c>
      <c r="D40" s="51">
        <f t="shared" si="23"/>
        <v>117.31270833333332</v>
      </c>
      <c r="E40" s="54">
        <f t="shared" si="24"/>
        <v>195.29995833333334</v>
      </c>
      <c r="F40" s="54">
        <f t="shared" si="25"/>
        <v>5.8589987499999996</v>
      </c>
      <c r="G40" s="51">
        <f t="shared" si="26"/>
        <v>201.15895708333332</v>
      </c>
      <c r="H40" s="50">
        <f t="shared" si="27"/>
        <v>330.73333333333335</v>
      </c>
      <c r="I40" s="50">
        <f t="shared" si="28"/>
        <v>9.9219999999999988</v>
      </c>
      <c r="J40" s="51">
        <f t="shared" si="29"/>
        <v>340.65533333333332</v>
      </c>
      <c r="K40" s="53">
        <f t="shared" si="30"/>
        <v>439.56882291666665</v>
      </c>
      <c r="L40" s="53">
        <f t="shared" si="31"/>
        <v>13.187064687499999</v>
      </c>
      <c r="M40" s="55">
        <f t="shared" si="32"/>
        <v>452.75588760416667</v>
      </c>
      <c r="N40" s="53">
        <f t="shared" si="33"/>
        <v>549.00999999999988</v>
      </c>
      <c r="O40" s="53">
        <f t="shared" si="34"/>
        <v>16.470299999999995</v>
      </c>
      <c r="P40" s="51">
        <f t="shared" si="35"/>
        <v>565.48029999999983</v>
      </c>
      <c r="Q40" s="5"/>
      <c r="R40" s="3">
        <f t="shared" si="36"/>
        <v>195.25</v>
      </c>
      <c r="S40" s="3">
        <f t="shared" si="37"/>
        <v>330.55</v>
      </c>
      <c r="T40" s="3">
        <f t="shared" si="38"/>
        <v>440</v>
      </c>
      <c r="U40" s="3">
        <f t="shared" si="39"/>
        <v>549.17500000000007</v>
      </c>
      <c r="V40" s="3">
        <f t="shared" si="40"/>
        <v>660</v>
      </c>
      <c r="W40" s="27">
        <v>550</v>
      </c>
    </row>
    <row r="41" spans="1:23" x14ac:dyDescent="0.3">
      <c r="A41" s="47" t="s">
        <v>71</v>
      </c>
      <c r="B41" s="50">
        <f t="shared" si="21"/>
        <v>113.89583333333333</v>
      </c>
      <c r="C41" s="50">
        <f t="shared" si="22"/>
        <v>3.4168749999999997</v>
      </c>
      <c r="D41" s="51">
        <f t="shared" si="23"/>
        <v>117.31270833333332</v>
      </c>
      <c r="E41" s="54">
        <f t="shared" si="24"/>
        <v>195.29995833333334</v>
      </c>
      <c r="F41" s="54">
        <f t="shared" si="25"/>
        <v>5.8589987499999996</v>
      </c>
      <c r="G41" s="51">
        <f t="shared" si="26"/>
        <v>201.15895708333332</v>
      </c>
      <c r="H41" s="50">
        <f t="shared" si="27"/>
        <v>330.73333333333335</v>
      </c>
      <c r="I41" s="50">
        <f t="shared" si="28"/>
        <v>9.9219999999999988</v>
      </c>
      <c r="J41" s="51">
        <f t="shared" si="29"/>
        <v>340.65533333333332</v>
      </c>
      <c r="K41" s="53">
        <f t="shared" si="30"/>
        <v>439.56882291666665</v>
      </c>
      <c r="L41" s="53">
        <f t="shared" si="31"/>
        <v>13.187064687499999</v>
      </c>
      <c r="M41" s="55">
        <f t="shared" si="32"/>
        <v>452.75588760416667</v>
      </c>
      <c r="N41" s="53">
        <f t="shared" si="33"/>
        <v>549.00999999999988</v>
      </c>
      <c r="O41" s="53">
        <f t="shared" si="34"/>
        <v>16.470299999999995</v>
      </c>
      <c r="P41" s="51">
        <f t="shared" si="35"/>
        <v>565.48029999999983</v>
      </c>
      <c r="Q41" s="5"/>
      <c r="R41" s="3">
        <f t="shared" si="36"/>
        <v>195.25</v>
      </c>
      <c r="S41" s="3">
        <f t="shared" si="37"/>
        <v>330.55</v>
      </c>
      <c r="T41" s="3">
        <f t="shared" si="38"/>
        <v>440</v>
      </c>
      <c r="U41" s="3">
        <f t="shared" si="39"/>
        <v>549.17500000000007</v>
      </c>
      <c r="V41" s="3">
        <f t="shared" si="40"/>
        <v>660</v>
      </c>
      <c r="W41" s="27">
        <f>'Base Premium'!G41</f>
        <v>550</v>
      </c>
    </row>
    <row r="42" spans="1:23" x14ac:dyDescent="0.3">
      <c r="A42" s="47" t="s">
        <v>72</v>
      </c>
      <c r="B42" s="50">
        <f t="shared" si="21"/>
        <v>113.89583333333333</v>
      </c>
      <c r="C42" s="50">
        <f t="shared" si="22"/>
        <v>3.4168749999999997</v>
      </c>
      <c r="D42" s="51">
        <f t="shared" si="23"/>
        <v>117.31270833333332</v>
      </c>
      <c r="E42" s="54">
        <f t="shared" si="24"/>
        <v>195.29995833333334</v>
      </c>
      <c r="F42" s="54">
        <f t="shared" si="25"/>
        <v>5.8589987499999996</v>
      </c>
      <c r="G42" s="51">
        <f t="shared" si="26"/>
        <v>201.15895708333332</v>
      </c>
      <c r="H42" s="50">
        <f t="shared" si="27"/>
        <v>330.73333333333335</v>
      </c>
      <c r="I42" s="50">
        <f t="shared" si="28"/>
        <v>9.9219999999999988</v>
      </c>
      <c r="J42" s="51">
        <f t="shared" si="29"/>
        <v>340.65533333333332</v>
      </c>
      <c r="K42" s="53">
        <f t="shared" si="30"/>
        <v>439.56882291666665</v>
      </c>
      <c r="L42" s="53">
        <f t="shared" si="31"/>
        <v>13.187064687499999</v>
      </c>
      <c r="M42" s="55">
        <f t="shared" si="32"/>
        <v>452.75588760416667</v>
      </c>
      <c r="N42" s="53">
        <f t="shared" si="33"/>
        <v>549.00999999999988</v>
      </c>
      <c r="O42" s="53">
        <f t="shared" si="34"/>
        <v>16.470299999999995</v>
      </c>
      <c r="P42" s="51">
        <f t="shared" si="35"/>
        <v>565.48029999999983</v>
      </c>
      <c r="Q42" s="5"/>
      <c r="R42" s="3">
        <f t="shared" si="36"/>
        <v>195.25</v>
      </c>
      <c r="S42" s="3">
        <f t="shared" si="37"/>
        <v>330.55</v>
      </c>
      <c r="T42" s="3">
        <f t="shared" si="38"/>
        <v>440</v>
      </c>
      <c r="U42" s="3">
        <f t="shared" si="39"/>
        <v>549.17500000000007</v>
      </c>
      <c r="V42" s="3">
        <f t="shared" si="40"/>
        <v>660</v>
      </c>
      <c r="W42" s="27">
        <v>550</v>
      </c>
    </row>
    <row r="43" spans="1:23" x14ac:dyDescent="0.3">
      <c r="A43" s="47" t="s">
        <v>73</v>
      </c>
      <c r="B43" s="50">
        <f t="shared" si="21"/>
        <v>124.25</v>
      </c>
      <c r="C43" s="50">
        <f t="shared" si="22"/>
        <v>3.7275</v>
      </c>
      <c r="D43" s="51">
        <f t="shared" si="23"/>
        <v>127.97750000000001</v>
      </c>
      <c r="E43" s="54">
        <f t="shared" si="24"/>
        <v>213.05449999999996</v>
      </c>
      <c r="F43" s="54">
        <f t="shared" si="25"/>
        <v>6.3916349999999982</v>
      </c>
      <c r="G43" s="51">
        <f t="shared" si="26"/>
        <v>219.44613499999994</v>
      </c>
      <c r="H43" s="50">
        <f t="shared" si="27"/>
        <v>360.79999999999995</v>
      </c>
      <c r="I43" s="50">
        <f t="shared" si="28"/>
        <v>10.823999999999998</v>
      </c>
      <c r="J43" s="51">
        <f t="shared" si="29"/>
        <v>371.62399999999997</v>
      </c>
      <c r="K43" s="53">
        <f t="shared" si="30"/>
        <v>479.52962500000001</v>
      </c>
      <c r="L43" s="53">
        <f t="shared" si="31"/>
        <v>14.385888750000001</v>
      </c>
      <c r="M43" s="55">
        <f t="shared" si="32"/>
        <v>493.91551375</v>
      </c>
      <c r="N43" s="53">
        <f t="shared" si="33"/>
        <v>598.92000000000007</v>
      </c>
      <c r="O43" s="53">
        <f t="shared" si="34"/>
        <v>17.967600000000001</v>
      </c>
      <c r="P43" s="51">
        <f t="shared" si="35"/>
        <v>616.88760000000002</v>
      </c>
      <c r="Q43" s="5"/>
      <c r="R43" s="3">
        <f t="shared" si="36"/>
        <v>213</v>
      </c>
      <c r="S43" s="3">
        <f t="shared" si="37"/>
        <v>360.59999999999997</v>
      </c>
      <c r="T43" s="3">
        <f t="shared" si="38"/>
        <v>480</v>
      </c>
      <c r="U43" s="3">
        <f t="shared" si="39"/>
        <v>599.1</v>
      </c>
      <c r="V43" s="3">
        <f t="shared" si="40"/>
        <v>720</v>
      </c>
      <c r="W43" s="27">
        <f>'Base Premium'!G43</f>
        <v>600</v>
      </c>
    </row>
    <row r="44" spans="1:23" x14ac:dyDescent="0.3">
      <c r="A44" s="47" t="s">
        <v>28</v>
      </c>
      <c r="B44" s="50">
        <f t="shared" si="21"/>
        <v>82.833333333333329</v>
      </c>
      <c r="C44" s="50">
        <f t="shared" si="22"/>
        <v>2.4849999999999999</v>
      </c>
      <c r="D44" s="51">
        <f t="shared" si="23"/>
        <v>85.318333333333328</v>
      </c>
      <c r="E44" s="54">
        <f t="shared" si="24"/>
        <v>142.03633333333332</v>
      </c>
      <c r="F44" s="54">
        <f t="shared" si="25"/>
        <v>4.2610899999999994</v>
      </c>
      <c r="G44" s="51">
        <f t="shared" si="26"/>
        <v>146.29742333333331</v>
      </c>
      <c r="H44" s="50">
        <f t="shared" si="27"/>
        <v>240.53333333333333</v>
      </c>
      <c r="I44" s="50">
        <f t="shared" si="28"/>
        <v>7.2160000000000002</v>
      </c>
      <c r="J44" s="51">
        <f t="shared" si="29"/>
        <v>247.74933333333334</v>
      </c>
      <c r="K44" s="53">
        <f t="shared" si="30"/>
        <v>319.68641666666673</v>
      </c>
      <c r="L44" s="53">
        <f t="shared" si="31"/>
        <v>9.5905925000000014</v>
      </c>
      <c r="M44" s="55">
        <f t="shared" si="32"/>
        <v>329.27700916666674</v>
      </c>
      <c r="N44" s="53">
        <f t="shared" si="33"/>
        <v>399.28</v>
      </c>
      <c r="O44" s="53">
        <f t="shared" si="34"/>
        <v>11.978399999999999</v>
      </c>
      <c r="P44" s="51">
        <f t="shared" si="35"/>
        <v>411.25839999999994</v>
      </c>
      <c r="Q44" s="5"/>
      <c r="R44" s="3">
        <f t="shared" si="36"/>
        <v>142</v>
      </c>
      <c r="S44" s="3">
        <f t="shared" si="37"/>
        <v>240.39999999999998</v>
      </c>
      <c r="T44" s="3">
        <f t="shared" si="38"/>
        <v>320</v>
      </c>
      <c r="U44" s="3">
        <f t="shared" si="39"/>
        <v>399.40000000000003</v>
      </c>
      <c r="V44" s="3">
        <f t="shared" si="40"/>
        <v>480</v>
      </c>
      <c r="W44" s="27">
        <f>'Base Premium'!G44</f>
        <v>400</v>
      </c>
    </row>
    <row r="45" spans="1:23" x14ac:dyDescent="0.3">
      <c r="A45" s="47" t="s">
        <v>29</v>
      </c>
      <c r="B45" s="50">
        <f t="shared" si="21"/>
        <v>62.125</v>
      </c>
      <c r="C45" s="50">
        <f t="shared" si="22"/>
        <v>1.86375</v>
      </c>
      <c r="D45" s="51">
        <f t="shared" si="23"/>
        <v>63.988750000000003</v>
      </c>
      <c r="E45" s="54">
        <f t="shared" si="24"/>
        <v>106.52724999999998</v>
      </c>
      <c r="F45" s="54">
        <f t="shared" si="25"/>
        <v>3.1958174999999991</v>
      </c>
      <c r="G45" s="51">
        <f t="shared" si="26"/>
        <v>109.72306749999997</v>
      </c>
      <c r="H45" s="50">
        <f t="shared" si="27"/>
        <v>180.39999999999998</v>
      </c>
      <c r="I45" s="50">
        <f t="shared" si="28"/>
        <v>5.411999999999999</v>
      </c>
      <c r="J45" s="51">
        <f t="shared" si="29"/>
        <v>185.81199999999998</v>
      </c>
      <c r="K45" s="53">
        <f t="shared" si="30"/>
        <v>239.76481250000001</v>
      </c>
      <c r="L45" s="53">
        <f t="shared" si="31"/>
        <v>7.1929443750000006</v>
      </c>
      <c r="M45" s="55">
        <f t="shared" si="32"/>
        <v>246.957756875</v>
      </c>
      <c r="N45" s="53">
        <f t="shared" si="33"/>
        <v>299.46000000000004</v>
      </c>
      <c r="O45" s="53">
        <f t="shared" si="34"/>
        <v>8.9838000000000005</v>
      </c>
      <c r="P45" s="51">
        <f t="shared" si="35"/>
        <v>308.44380000000001</v>
      </c>
      <c r="Q45" s="5"/>
      <c r="R45" s="3">
        <f t="shared" si="36"/>
        <v>106.5</v>
      </c>
      <c r="S45" s="3">
        <f t="shared" si="37"/>
        <v>180.29999999999998</v>
      </c>
      <c r="T45" s="3">
        <f t="shared" si="38"/>
        <v>240</v>
      </c>
      <c r="U45" s="3">
        <f t="shared" si="39"/>
        <v>299.55</v>
      </c>
      <c r="V45" s="3">
        <f t="shared" si="40"/>
        <v>360</v>
      </c>
      <c r="W45" s="27">
        <f>'Base Premium'!G45</f>
        <v>300</v>
      </c>
    </row>
    <row r="46" spans="1:23" x14ac:dyDescent="0.3">
      <c r="A46" s="47" t="s">
        <v>30</v>
      </c>
      <c r="B46" s="50">
        <f t="shared" si="21"/>
        <v>46.593749999999993</v>
      </c>
      <c r="C46" s="50">
        <f t="shared" si="22"/>
        <v>1.3978124999999999</v>
      </c>
      <c r="D46" s="51">
        <f t="shared" si="23"/>
        <v>47.991562499999993</v>
      </c>
      <c r="E46" s="54">
        <f t="shared" si="24"/>
        <v>79.895437499999986</v>
      </c>
      <c r="F46" s="54">
        <f t="shared" si="25"/>
        <v>2.3968631249999999</v>
      </c>
      <c r="G46" s="51">
        <f t="shared" si="26"/>
        <v>82.292300624999996</v>
      </c>
      <c r="H46" s="50">
        <f t="shared" si="27"/>
        <v>135.30000000000001</v>
      </c>
      <c r="I46" s="50">
        <f t="shared" si="28"/>
        <v>4.0590000000000002</v>
      </c>
      <c r="J46" s="51">
        <f t="shared" si="29"/>
        <v>139.35900000000001</v>
      </c>
      <c r="K46" s="53">
        <f t="shared" si="30"/>
        <v>179.82360937500005</v>
      </c>
      <c r="L46" s="53">
        <f t="shared" si="31"/>
        <v>5.3947082812500007</v>
      </c>
      <c r="M46" s="55">
        <f t="shared" si="32"/>
        <v>185.21831765625004</v>
      </c>
      <c r="N46" s="53">
        <f t="shared" si="33"/>
        <v>224.59499999999997</v>
      </c>
      <c r="O46" s="53">
        <f t="shared" si="34"/>
        <v>6.737849999999999</v>
      </c>
      <c r="P46" s="51">
        <f t="shared" si="35"/>
        <v>231.33284999999998</v>
      </c>
      <c r="Q46" s="5"/>
      <c r="R46" s="3">
        <f t="shared" si="36"/>
        <v>79.875</v>
      </c>
      <c r="S46" s="3">
        <f t="shared" si="37"/>
        <v>135.22499999999999</v>
      </c>
      <c r="T46" s="3">
        <f t="shared" si="38"/>
        <v>180</v>
      </c>
      <c r="U46" s="3">
        <f t="shared" si="39"/>
        <v>224.66250000000002</v>
      </c>
      <c r="V46" s="3">
        <f t="shared" si="40"/>
        <v>270</v>
      </c>
      <c r="W46" s="27">
        <f>'Base Premium'!G46</f>
        <v>225</v>
      </c>
    </row>
    <row r="47" spans="1:23" x14ac:dyDescent="0.3">
      <c r="A47" s="47" t="s">
        <v>74</v>
      </c>
      <c r="B47" s="50">
        <f t="shared" si="21"/>
        <v>155.31250000000003</v>
      </c>
      <c r="C47" s="50">
        <f t="shared" si="22"/>
        <v>4.6593750000000007</v>
      </c>
      <c r="D47" s="51">
        <f t="shared" si="23"/>
        <v>159.97187500000001</v>
      </c>
      <c r="E47" s="54">
        <f t="shared" si="24"/>
        <v>266.31812500000001</v>
      </c>
      <c r="F47" s="54">
        <f t="shared" si="25"/>
        <v>7.9895437500000011</v>
      </c>
      <c r="G47" s="51">
        <f t="shared" si="26"/>
        <v>274.30766875</v>
      </c>
      <c r="H47" s="50">
        <f t="shared" si="27"/>
        <v>451</v>
      </c>
      <c r="I47" s="50">
        <f t="shared" si="28"/>
        <v>13.53</v>
      </c>
      <c r="J47" s="51">
        <f t="shared" si="29"/>
        <v>464.53</v>
      </c>
      <c r="K47" s="53">
        <f t="shared" si="30"/>
        <v>599.41203124999993</v>
      </c>
      <c r="L47" s="53">
        <f t="shared" si="31"/>
        <v>17.982360937500001</v>
      </c>
      <c r="M47" s="55">
        <f t="shared" si="32"/>
        <v>617.39439218749999</v>
      </c>
      <c r="N47" s="53">
        <f t="shared" si="33"/>
        <v>748.65</v>
      </c>
      <c r="O47" s="53">
        <f t="shared" si="34"/>
        <v>22.459500000000002</v>
      </c>
      <c r="P47" s="51">
        <f t="shared" si="35"/>
        <v>771.10950000000003</v>
      </c>
      <c r="Q47" s="5"/>
      <c r="R47" s="3">
        <f t="shared" si="36"/>
        <v>266.25</v>
      </c>
      <c r="S47" s="3">
        <f t="shared" si="37"/>
        <v>450.75</v>
      </c>
      <c r="T47" s="3">
        <f t="shared" si="38"/>
        <v>600</v>
      </c>
      <c r="U47" s="3">
        <f t="shared" si="39"/>
        <v>748.875</v>
      </c>
      <c r="V47" s="3">
        <f t="shared" si="40"/>
        <v>900</v>
      </c>
      <c r="W47" s="27">
        <f>'Base Premium'!G47</f>
        <v>750</v>
      </c>
    </row>
    <row r="48" spans="1:23" x14ac:dyDescent="0.3">
      <c r="A48" s="47" t="s">
        <v>31</v>
      </c>
      <c r="B48" s="50">
        <f t="shared" si="21"/>
        <v>165.66666666666666</v>
      </c>
      <c r="C48" s="50">
        <f t="shared" si="22"/>
        <v>4.97</v>
      </c>
      <c r="D48" s="51">
        <f t="shared" si="23"/>
        <v>170.63666666666666</v>
      </c>
      <c r="E48" s="54">
        <f t="shared" si="24"/>
        <v>284.07266666666663</v>
      </c>
      <c r="F48" s="54">
        <f t="shared" si="25"/>
        <v>8.5221799999999988</v>
      </c>
      <c r="G48" s="51">
        <f t="shared" si="26"/>
        <v>292.59484666666663</v>
      </c>
      <c r="H48" s="50">
        <f t="shared" si="27"/>
        <v>481.06666666666666</v>
      </c>
      <c r="I48" s="50">
        <f t="shared" si="28"/>
        <v>14.432</v>
      </c>
      <c r="J48" s="51">
        <f t="shared" si="29"/>
        <v>495.49866666666668</v>
      </c>
      <c r="K48" s="53">
        <f t="shared" si="30"/>
        <v>639.37283333333346</v>
      </c>
      <c r="L48" s="53">
        <f t="shared" si="31"/>
        <v>19.181185000000003</v>
      </c>
      <c r="M48" s="55">
        <f t="shared" si="32"/>
        <v>658.55401833333349</v>
      </c>
      <c r="N48" s="53">
        <f t="shared" si="33"/>
        <v>798.56</v>
      </c>
      <c r="O48" s="53">
        <f t="shared" si="34"/>
        <v>23.956799999999998</v>
      </c>
      <c r="P48" s="51">
        <f t="shared" si="35"/>
        <v>822.51679999999988</v>
      </c>
      <c r="R48" s="3">
        <f t="shared" si="36"/>
        <v>284</v>
      </c>
      <c r="S48" s="3">
        <f t="shared" si="37"/>
        <v>480.79999999999995</v>
      </c>
      <c r="T48" s="3">
        <f t="shared" si="38"/>
        <v>640</v>
      </c>
      <c r="U48" s="3">
        <f t="shared" si="39"/>
        <v>798.80000000000007</v>
      </c>
      <c r="V48" s="3">
        <f t="shared" si="40"/>
        <v>960</v>
      </c>
      <c r="W48" s="27">
        <f>'Base Premium'!G48</f>
        <v>800</v>
      </c>
    </row>
    <row r="49" spans="1:23" x14ac:dyDescent="0.3">
      <c r="A49" s="47" t="s">
        <v>76</v>
      </c>
      <c r="B49" s="50">
        <f t="shared" si="21"/>
        <v>84.904166666666654</v>
      </c>
      <c r="C49" s="50">
        <f t="shared" si="22"/>
        <v>2.5471249999999994</v>
      </c>
      <c r="D49" s="51">
        <f t="shared" si="23"/>
        <v>87.451291666666648</v>
      </c>
      <c r="E49" s="54">
        <f t="shared" si="24"/>
        <v>145.58724166666667</v>
      </c>
      <c r="F49" s="54">
        <f t="shared" si="25"/>
        <v>4.3676172499999995</v>
      </c>
      <c r="G49" s="51">
        <f t="shared" si="26"/>
        <v>149.95485891666667</v>
      </c>
      <c r="H49" s="50">
        <f t="shared" si="27"/>
        <v>246.54666666666662</v>
      </c>
      <c r="I49" s="50">
        <f t="shared" si="28"/>
        <v>7.396399999999999</v>
      </c>
      <c r="J49" s="51">
        <f t="shared" si="29"/>
        <v>253.94306666666665</v>
      </c>
      <c r="K49" s="53">
        <f t="shared" si="30"/>
        <v>327.67857708333332</v>
      </c>
      <c r="L49" s="53">
        <f t="shared" si="31"/>
        <v>9.8303573125000003</v>
      </c>
      <c r="M49" s="55">
        <f t="shared" si="32"/>
        <v>337.50893439583336</v>
      </c>
      <c r="N49" s="53">
        <f t="shared" si="33"/>
        <v>409.262</v>
      </c>
      <c r="O49" s="53">
        <f t="shared" si="34"/>
        <v>12.27786</v>
      </c>
      <c r="P49" s="51">
        <f t="shared" si="35"/>
        <v>421.53985999999998</v>
      </c>
      <c r="R49" s="3">
        <f t="shared" si="36"/>
        <v>145.54999999999998</v>
      </c>
      <c r="S49" s="3">
        <f t="shared" si="37"/>
        <v>246.41</v>
      </c>
      <c r="T49" s="3">
        <f t="shared" si="38"/>
        <v>328</v>
      </c>
      <c r="U49" s="3">
        <f t="shared" si="39"/>
        <v>409.38500000000005</v>
      </c>
      <c r="V49" s="3">
        <f t="shared" si="40"/>
        <v>492</v>
      </c>
      <c r="W49" s="27">
        <v>410</v>
      </c>
    </row>
    <row r="50" spans="1:23" x14ac:dyDescent="0.3">
      <c r="A50" s="47" t="s">
        <v>75</v>
      </c>
      <c r="B50" s="50">
        <f t="shared" si="21"/>
        <v>84.904166666666654</v>
      </c>
      <c r="C50" s="50">
        <f t="shared" si="22"/>
        <v>2.5471249999999994</v>
      </c>
      <c r="D50" s="51">
        <f t="shared" si="23"/>
        <v>87.451291666666648</v>
      </c>
      <c r="E50" s="54">
        <f t="shared" si="24"/>
        <v>145.58724166666667</v>
      </c>
      <c r="F50" s="54">
        <f t="shared" si="25"/>
        <v>4.3676172499999995</v>
      </c>
      <c r="G50" s="51">
        <f t="shared" si="26"/>
        <v>149.95485891666667</v>
      </c>
      <c r="H50" s="50">
        <f t="shared" si="27"/>
        <v>246.54666666666662</v>
      </c>
      <c r="I50" s="50">
        <f t="shared" si="28"/>
        <v>7.396399999999999</v>
      </c>
      <c r="J50" s="51">
        <f t="shared" si="29"/>
        <v>253.94306666666665</v>
      </c>
      <c r="K50" s="53">
        <f t="shared" si="30"/>
        <v>327.67857708333332</v>
      </c>
      <c r="L50" s="53">
        <f t="shared" si="31"/>
        <v>9.8303573125000003</v>
      </c>
      <c r="M50" s="55">
        <f t="shared" si="32"/>
        <v>337.50893439583336</v>
      </c>
      <c r="N50" s="53">
        <f t="shared" si="33"/>
        <v>409.262</v>
      </c>
      <c r="O50" s="53">
        <f t="shared" si="34"/>
        <v>12.27786</v>
      </c>
      <c r="P50" s="51">
        <f t="shared" si="35"/>
        <v>421.53985999999998</v>
      </c>
      <c r="R50" s="3">
        <f t="shared" si="36"/>
        <v>145.54999999999998</v>
      </c>
      <c r="S50" s="3">
        <f t="shared" si="37"/>
        <v>246.41</v>
      </c>
      <c r="T50" s="3">
        <f t="shared" si="38"/>
        <v>328</v>
      </c>
      <c r="U50" s="3">
        <f t="shared" si="39"/>
        <v>409.38500000000005</v>
      </c>
      <c r="V50" s="3">
        <f t="shared" si="40"/>
        <v>492</v>
      </c>
      <c r="W50" s="27">
        <f>'Base Premium'!G50</f>
        <v>410</v>
      </c>
    </row>
    <row r="51" spans="1:23" x14ac:dyDescent="0.3">
      <c r="A51" s="47" t="s">
        <v>56</v>
      </c>
      <c r="B51" s="50">
        <f t="shared" si="21"/>
        <v>93.187499999999986</v>
      </c>
      <c r="C51" s="50">
        <f t="shared" si="22"/>
        <v>2.7956249999999998</v>
      </c>
      <c r="D51" s="51">
        <f t="shared" si="23"/>
        <v>95.983124999999987</v>
      </c>
      <c r="E51" s="54">
        <f t="shared" si="24"/>
        <v>159.79087499999997</v>
      </c>
      <c r="F51" s="54">
        <f t="shared" si="25"/>
        <v>4.7937262499999997</v>
      </c>
      <c r="G51" s="51">
        <f t="shared" si="26"/>
        <v>164.58460124999999</v>
      </c>
      <c r="H51" s="50">
        <f t="shared" si="27"/>
        <v>270.60000000000002</v>
      </c>
      <c r="I51" s="50">
        <f t="shared" si="28"/>
        <v>8.1180000000000003</v>
      </c>
      <c r="J51" s="51">
        <f t="shared" si="29"/>
        <v>278.71800000000002</v>
      </c>
      <c r="K51" s="53">
        <f t="shared" si="30"/>
        <v>359.64721875000009</v>
      </c>
      <c r="L51" s="53">
        <f t="shared" si="31"/>
        <v>10.789416562500001</v>
      </c>
      <c r="M51" s="55">
        <f t="shared" si="32"/>
        <v>370.43663531250007</v>
      </c>
      <c r="N51" s="53">
        <f t="shared" si="33"/>
        <v>449.18999999999994</v>
      </c>
      <c r="O51" s="53">
        <f t="shared" si="34"/>
        <v>13.475699999999998</v>
      </c>
      <c r="P51" s="51">
        <f t="shared" si="35"/>
        <v>462.66569999999996</v>
      </c>
      <c r="R51" s="3">
        <f t="shared" si="36"/>
        <v>159.75</v>
      </c>
      <c r="S51" s="3">
        <f t="shared" si="37"/>
        <v>270.45</v>
      </c>
      <c r="T51" s="3">
        <f t="shared" si="38"/>
        <v>360</v>
      </c>
      <c r="U51" s="3">
        <f t="shared" si="39"/>
        <v>449.32500000000005</v>
      </c>
      <c r="V51" s="3">
        <f t="shared" si="40"/>
        <v>540</v>
      </c>
      <c r="W51" s="27">
        <v>450</v>
      </c>
    </row>
    <row r="52" spans="1:23" x14ac:dyDescent="0.3">
      <c r="A52" s="47" t="s">
        <v>57</v>
      </c>
      <c r="B52" s="50">
        <f t="shared" si="21"/>
        <v>103.54166666666666</v>
      </c>
      <c r="C52" s="50">
        <f t="shared" si="22"/>
        <v>3.1062499999999997</v>
      </c>
      <c r="D52" s="51">
        <f t="shared" si="23"/>
        <v>106.64791666666666</v>
      </c>
      <c r="E52" s="54">
        <f t="shared" si="24"/>
        <v>177.54541666666668</v>
      </c>
      <c r="F52" s="54">
        <f t="shared" si="25"/>
        <v>5.3263625000000001</v>
      </c>
      <c r="G52" s="51">
        <f t="shared" si="26"/>
        <v>182.87177916666667</v>
      </c>
      <c r="H52" s="50">
        <f t="shared" si="27"/>
        <v>300.66666666666669</v>
      </c>
      <c r="I52" s="50">
        <f t="shared" si="28"/>
        <v>9.02</v>
      </c>
      <c r="J52" s="51">
        <f t="shared" si="29"/>
        <v>309.68666666666667</v>
      </c>
      <c r="K52" s="53">
        <f t="shared" si="30"/>
        <v>399.60802083333334</v>
      </c>
      <c r="L52" s="53">
        <f t="shared" si="31"/>
        <v>11.988240625</v>
      </c>
      <c r="M52" s="55">
        <f t="shared" si="32"/>
        <v>411.59626145833334</v>
      </c>
      <c r="N52" s="53">
        <f t="shared" si="33"/>
        <v>499.09999999999997</v>
      </c>
      <c r="O52" s="53">
        <f t="shared" si="34"/>
        <v>14.973000000000001</v>
      </c>
      <c r="P52" s="51">
        <f t="shared" si="35"/>
        <v>514.07299999999998</v>
      </c>
      <c r="R52" s="3">
        <f t="shared" si="36"/>
        <v>177.5</v>
      </c>
      <c r="S52" s="3">
        <f t="shared" si="37"/>
        <v>300.5</v>
      </c>
      <c r="T52" s="3">
        <f t="shared" si="38"/>
        <v>400</v>
      </c>
      <c r="U52" s="3">
        <f t="shared" si="39"/>
        <v>499.25</v>
      </c>
      <c r="V52" s="3">
        <f t="shared" si="40"/>
        <v>600</v>
      </c>
      <c r="W52" s="27">
        <f>'Base Premium'!G52</f>
        <v>500</v>
      </c>
    </row>
    <row r="53" spans="1:23" x14ac:dyDescent="0.3">
      <c r="A53" s="47" t="s">
        <v>58</v>
      </c>
      <c r="B53" s="50">
        <f t="shared" si="21"/>
        <v>165.66666666666666</v>
      </c>
      <c r="C53" s="50">
        <f t="shared" si="22"/>
        <v>4.97</v>
      </c>
      <c r="D53" s="51">
        <f t="shared" si="23"/>
        <v>170.63666666666666</v>
      </c>
      <c r="E53" s="54">
        <f t="shared" si="24"/>
        <v>284.07266666666663</v>
      </c>
      <c r="F53" s="54">
        <f t="shared" si="25"/>
        <v>8.5221799999999988</v>
      </c>
      <c r="G53" s="51">
        <f t="shared" si="26"/>
        <v>292.59484666666663</v>
      </c>
      <c r="H53" s="50">
        <f t="shared" si="27"/>
        <v>481.06666666666666</v>
      </c>
      <c r="I53" s="50">
        <f t="shared" si="28"/>
        <v>14.432</v>
      </c>
      <c r="J53" s="51">
        <f t="shared" si="29"/>
        <v>495.49866666666668</v>
      </c>
      <c r="K53" s="53">
        <f t="shared" si="30"/>
        <v>639.37283333333346</v>
      </c>
      <c r="L53" s="53">
        <f t="shared" si="31"/>
        <v>19.181185000000003</v>
      </c>
      <c r="M53" s="55">
        <f t="shared" si="32"/>
        <v>658.55401833333349</v>
      </c>
      <c r="N53" s="53">
        <f t="shared" si="33"/>
        <v>798.56</v>
      </c>
      <c r="O53" s="53">
        <f t="shared" si="34"/>
        <v>23.956799999999998</v>
      </c>
      <c r="P53" s="51">
        <f t="shared" si="35"/>
        <v>822.51679999999988</v>
      </c>
      <c r="R53" s="3">
        <f t="shared" si="36"/>
        <v>284</v>
      </c>
      <c r="S53" s="3">
        <f t="shared" si="37"/>
        <v>480.79999999999995</v>
      </c>
      <c r="T53" s="3">
        <f t="shared" si="38"/>
        <v>640</v>
      </c>
      <c r="U53" s="3">
        <f t="shared" si="39"/>
        <v>798.80000000000007</v>
      </c>
      <c r="V53" s="3">
        <f t="shared" si="40"/>
        <v>960</v>
      </c>
      <c r="W53" s="27">
        <f>'Base Premium'!G53</f>
        <v>800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Base Premium</vt:lpstr>
      <vt:lpstr>1st Fortnight</vt:lpstr>
      <vt:lpstr>2nd Fortnight</vt:lpstr>
      <vt:lpstr>3rd Fortnight</vt:lpstr>
      <vt:lpstr>4th Fortnight</vt:lpstr>
      <vt:lpstr>5th Fortnight</vt:lpstr>
      <vt:lpstr>6th Fortnight</vt:lpstr>
      <vt:lpstr>'1st Fortnight'!Print_Area</vt:lpstr>
      <vt:lpstr>'Base Premium'!Print_Area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Advantage</cp:lastModifiedBy>
  <cp:lastPrinted>2018-02-19T15:06:32Z</cp:lastPrinted>
  <dcterms:created xsi:type="dcterms:W3CDTF">2009-03-19T07:56:02Z</dcterms:created>
  <dcterms:modified xsi:type="dcterms:W3CDTF">2021-06-03T10:31:21Z</dcterms:modified>
</cp:coreProperties>
</file>